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NDSAY\ICMB Export Committee\Agendas\2019\"/>
    </mc:Choice>
  </mc:AlternateContent>
  <xr:revisionPtr revIDLastSave="0" documentId="13_ncr:1_{82DA7980-065B-4C6C-8F61-8D8EBF4E0F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5" i="1" l="1"/>
  <c r="F264" i="1"/>
  <c r="F262" i="1" l="1"/>
  <c r="F261" i="1"/>
  <c r="F263" i="1"/>
  <c r="E247" i="1"/>
  <c r="E199" i="1"/>
  <c r="E164" i="1"/>
  <c r="E120" i="1"/>
  <c r="E86" i="1"/>
  <c r="E27" i="1"/>
  <c r="F257" i="1" l="1"/>
  <c r="F249" i="1"/>
  <c r="F201" i="1"/>
  <c r="E200" i="1" s="1"/>
  <c r="F166" i="1"/>
  <c r="E165" i="1" s="1"/>
  <c r="F122" i="1"/>
  <c r="E121" i="1" s="1"/>
  <c r="F88" i="1"/>
  <c r="E87" i="1" s="1"/>
  <c r="F29" i="1"/>
  <c r="E28" i="1" s="1"/>
  <c r="F254" i="1" l="1"/>
  <c r="F258" i="1" s="1"/>
  <c r="E248" i="1"/>
  <c r="F256" i="1" l="1"/>
</calcChain>
</file>

<file path=xl/sharedStrings.xml><?xml version="1.0" encoding="utf-8"?>
<sst xmlns="http://schemas.openxmlformats.org/spreadsheetml/2006/main" count="274" uniqueCount="191">
  <si>
    <t>ICMB EXPORTS PROPOSED BUDGET</t>
  </si>
  <si>
    <t xml:space="preserve">I. </t>
  </si>
  <si>
    <t xml:space="preserve">A. </t>
  </si>
  <si>
    <t xml:space="preserve">B. </t>
  </si>
  <si>
    <t>Work with cooperators to educate policy makers</t>
  </si>
  <si>
    <t xml:space="preserve">C. </t>
  </si>
  <si>
    <t xml:space="preserve">II. </t>
  </si>
  <si>
    <t>NCGA Team Funding</t>
  </si>
  <si>
    <t>III.</t>
  </si>
  <si>
    <t>ICGA Portfolio Funding</t>
  </si>
  <si>
    <t xml:space="preserve">D. </t>
  </si>
  <si>
    <t>I.</t>
  </si>
  <si>
    <t xml:space="preserve">E. </t>
  </si>
  <si>
    <t xml:space="preserve">F. </t>
  </si>
  <si>
    <t>ICGA Portfolio</t>
  </si>
  <si>
    <t>Cooperate with other groups to advance efforts to feed the world</t>
  </si>
  <si>
    <t>Consider biotech production's ability to feed the world</t>
  </si>
  <si>
    <t xml:space="preserve">     a. Analysis</t>
  </si>
  <si>
    <t xml:space="preserve">     b. Education and messaging</t>
  </si>
  <si>
    <t>Create farmer leader advocates for trade</t>
  </si>
  <si>
    <t>1. Trade Teams</t>
  </si>
  <si>
    <t>2. ICMB industry leader sponsorship program</t>
  </si>
  <si>
    <t>II.</t>
  </si>
  <si>
    <t>USGC Trade Policy and Education</t>
  </si>
  <si>
    <t>IV.</t>
  </si>
  <si>
    <t>USGC Biotech Education</t>
  </si>
  <si>
    <t>A.</t>
  </si>
  <si>
    <t>Investigate legal recourse</t>
  </si>
  <si>
    <t>1. Obtain legal counsel</t>
  </si>
  <si>
    <t>2. Sue EPA</t>
  </si>
  <si>
    <t>Investigate the competition</t>
  </si>
  <si>
    <t>Work with existing cooperators and customers</t>
  </si>
  <si>
    <t>USMEF</t>
  </si>
  <si>
    <t>1. Board member expenses to USMEF meetings</t>
  </si>
  <si>
    <t>2. Trade Missions with USMEF</t>
  </si>
  <si>
    <t>B.</t>
  </si>
  <si>
    <t>USAPEEC</t>
  </si>
  <si>
    <t>1. Board member expenses to USAPEEC meetings</t>
  </si>
  <si>
    <t>C.</t>
  </si>
  <si>
    <t>IL Livestock Development Group</t>
  </si>
  <si>
    <t>D.</t>
  </si>
  <si>
    <t>DDGS Research and Marketing</t>
  </si>
  <si>
    <t>1. Increase inclusion rates</t>
  </si>
  <si>
    <t>3. Work with National Pork Board and IPPA on DDGS research</t>
  </si>
  <si>
    <t>Continue partnership with Illinois livestock assns</t>
  </si>
  <si>
    <t>F.</t>
  </si>
  <si>
    <t>USMEF funding</t>
  </si>
  <si>
    <t>USAPEEC funding</t>
  </si>
  <si>
    <t>ICGA Portfolio funding</t>
  </si>
  <si>
    <t>USGC Base Funding</t>
  </si>
  <si>
    <t>USGC Target Funding towards DDGS</t>
  </si>
  <si>
    <t>USGC Target Funding towards Value-Added</t>
  </si>
  <si>
    <t>New Market Evaluation and Development (India, Chile, China)</t>
  </si>
  <si>
    <t>V.</t>
  </si>
  <si>
    <t>Farm Policy</t>
  </si>
  <si>
    <t>1. Farm Bill</t>
  </si>
  <si>
    <t>2. Crop Insurance</t>
  </si>
  <si>
    <t>Protect the Pollinators</t>
  </si>
  <si>
    <t>1. Protect the continued use of neonicotinoids</t>
  </si>
  <si>
    <t>G.</t>
  </si>
  <si>
    <t xml:space="preserve">4. Georgia poultry/USAPEEC </t>
  </si>
  <si>
    <t>1. Illinois baseline 1980-1996-2005-2015</t>
  </si>
  <si>
    <r>
      <rPr>
        <b/>
        <sz val="11"/>
        <color theme="1"/>
        <rFont val="Calibri"/>
        <family val="2"/>
        <scheme val="minor"/>
      </rPr>
      <t>Research</t>
    </r>
    <r>
      <rPr>
        <sz val="11"/>
        <color theme="1"/>
        <rFont val="Calibri"/>
        <family val="2"/>
        <scheme val="minor"/>
      </rPr>
      <t xml:space="preserve"> for reducing Ag's footprint on the environment</t>
    </r>
  </si>
  <si>
    <t>1. Partner w/ other stakeholders to establish production level knowledge</t>
  </si>
  <si>
    <t>3. Student programs in water quality  - scholarships and internships</t>
  </si>
  <si>
    <r>
      <rPr>
        <b/>
        <sz val="11"/>
        <color theme="1"/>
        <rFont val="Calibri"/>
        <family val="2"/>
        <scheme val="minor"/>
      </rPr>
      <t>Demonstration</t>
    </r>
    <r>
      <rPr>
        <sz val="11"/>
        <color theme="1"/>
        <rFont val="Calibri"/>
        <family val="2"/>
        <scheme val="minor"/>
      </rPr>
      <t xml:space="preserve"> of BMP's </t>
    </r>
  </si>
  <si>
    <t>1. Partnership program on Cover Crops (i.e. Beck's)</t>
  </si>
  <si>
    <t>2. Cost/Benefit analysis of various farm best management practices</t>
  </si>
  <si>
    <r>
      <rPr>
        <b/>
        <sz val="11"/>
        <color theme="1"/>
        <rFont val="Calibri"/>
        <family val="2"/>
        <scheme val="minor"/>
      </rPr>
      <t>Adoption</t>
    </r>
    <r>
      <rPr>
        <sz val="11"/>
        <color theme="1"/>
        <rFont val="Calibri"/>
        <family val="2"/>
        <scheme val="minor"/>
      </rPr>
      <t xml:space="preserve"> of BMP's that reduce Ag's footprint on the environment</t>
    </r>
  </si>
  <si>
    <r>
      <rPr>
        <b/>
        <sz val="11"/>
        <color theme="1"/>
        <rFont val="Calibri"/>
        <family val="2"/>
        <scheme val="minor"/>
      </rPr>
      <t>Measurement</t>
    </r>
    <r>
      <rPr>
        <sz val="11"/>
        <color theme="1"/>
        <rFont val="Calibri"/>
        <family val="2"/>
        <scheme val="minor"/>
      </rPr>
      <t xml:space="preserve"> of progress in reducing Nirates &amp; Phosphorus</t>
    </r>
  </si>
  <si>
    <r>
      <rPr>
        <b/>
        <sz val="11"/>
        <rFont val="Calibri"/>
        <family val="2"/>
        <scheme val="minor"/>
      </rPr>
      <t>Modeling</t>
    </r>
    <r>
      <rPr>
        <sz val="11"/>
        <rFont val="Calibri"/>
        <family val="2"/>
        <scheme val="minor"/>
      </rPr>
      <t xml:space="preserve"> of Ag's impact on different watersheds</t>
    </r>
  </si>
  <si>
    <t>1. Establish a nutrient model to evaluate adoption of practices</t>
  </si>
  <si>
    <t>USGC Ethanol Exports A-Team</t>
  </si>
  <si>
    <t>3. Denver cattle/USMEF</t>
  </si>
  <si>
    <t>1. Global Farmer Network</t>
  </si>
  <si>
    <r>
      <t xml:space="preserve">Goal 1: Start construction of two new lock replacements within the Upper Mississippi River Basin by 2019.   </t>
    </r>
    <r>
      <rPr>
        <sz val="9"/>
        <color theme="1"/>
        <rFont val="Calibri"/>
        <family val="2"/>
        <scheme val="minor"/>
      </rPr>
      <t>(6/2016)</t>
    </r>
  </si>
  <si>
    <t>2. Trade Missions with USAPEEC</t>
  </si>
  <si>
    <t>2. Establish Partnerships for education and outreach on production level BMPs, with ICC, AFT, etc.</t>
  </si>
  <si>
    <t>2. Benefits of Trade</t>
  </si>
  <si>
    <t>TOTAL</t>
  </si>
  <si>
    <t>1. Waterways Council Inc (WCI)</t>
  </si>
  <si>
    <t>2. American Waterway Operators</t>
  </si>
  <si>
    <t xml:space="preserve">     a. Asian Carp</t>
  </si>
  <si>
    <t>3. The Nature Conservancy</t>
  </si>
  <si>
    <t>Waterway Policy &amp; Funding</t>
  </si>
  <si>
    <t>2. Water Resources Development Act (WRDA)</t>
  </si>
  <si>
    <t>1. Navigation Ecosystem Sustainability Program (NESP)</t>
  </si>
  <si>
    <t>4. Inland Waterway Trust Fund (IWTF)</t>
  </si>
  <si>
    <t>5. Public Private Parternships (P3)</t>
  </si>
  <si>
    <t>c. Public Education/Advocacy</t>
  </si>
  <si>
    <t>1. WCI PR Campaigns</t>
  </si>
  <si>
    <t>2. Barge Tours</t>
  </si>
  <si>
    <t xml:space="preserve">     a. National Waterways Conf </t>
  </si>
  <si>
    <t>Work with cooperators and partners</t>
  </si>
  <si>
    <t>1. American Lung Association of IL</t>
  </si>
  <si>
    <t>2. University of IL Chicago</t>
  </si>
  <si>
    <t>3. U.S. Grains Council</t>
  </si>
  <si>
    <t>Educate farmers and consumers on the value of technology &amp; free trade</t>
  </si>
  <si>
    <t>2. Educate farmers on biotech issues</t>
  </si>
  <si>
    <t>1. Illinois Crop Improvement Association</t>
  </si>
  <si>
    <t>E.</t>
  </si>
  <si>
    <t>Crop Protection Product approvals</t>
  </si>
  <si>
    <t xml:space="preserve">1. Dicamba </t>
  </si>
  <si>
    <t>2. Other products</t>
  </si>
  <si>
    <t>2. Partnership to add pollinator habitat to water quality BMPs</t>
  </si>
  <si>
    <t>GIS mapping</t>
  </si>
  <si>
    <t>1. Australia</t>
  </si>
  <si>
    <t>3. South Africa</t>
  </si>
  <si>
    <t>4. China</t>
  </si>
  <si>
    <t>Work with Illinois grain elevators</t>
  </si>
  <si>
    <t>1. Identify concerns in the grain industry</t>
  </si>
  <si>
    <t xml:space="preserve">2. Grain and Feed Assn of IL </t>
  </si>
  <si>
    <t xml:space="preserve">1. Texas </t>
  </si>
  <si>
    <t>2. Mexico</t>
  </si>
  <si>
    <t>Understand Marketing &amp; Transportation dynamics of the state of IL</t>
  </si>
  <si>
    <t>1. Grant: 200 animal units &amp; smaller to help with engineering plans</t>
  </si>
  <si>
    <t>2. NCREC Co-Products testing website</t>
  </si>
  <si>
    <t>Consideration of Programs for FY 17-18</t>
  </si>
  <si>
    <t>2. Paraguay</t>
  </si>
  <si>
    <t>2. Pork Marketing and Promotion</t>
  </si>
  <si>
    <t>3. Beef Marketing and Promotion</t>
  </si>
  <si>
    <t>5. IPPA Annual Meeting</t>
  </si>
  <si>
    <t>6. IMPA Dairy Days</t>
  </si>
  <si>
    <t>5. Ethanol marketers - (i.e. Marquis Energy)</t>
  </si>
  <si>
    <t>4. Ethanol contractor - Kristy Moore</t>
  </si>
  <si>
    <t>Foreign Market Sustainability Requirements</t>
  </si>
  <si>
    <t>1. Brazil</t>
  </si>
  <si>
    <t>2. South Korea</t>
  </si>
  <si>
    <t>1. Field to Market - Trainer Consultant</t>
  </si>
  <si>
    <t>2. Field to Market - Marketing and Development</t>
  </si>
  <si>
    <t>USGC Base Funding Ethanol Exports</t>
  </si>
  <si>
    <t>NCGA Portfolio Funding Soil Health Partnership</t>
  </si>
  <si>
    <t>F</t>
  </si>
  <si>
    <t>Precision Conservation Management Program</t>
  </si>
  <si>
    <t>1. PCM Technical Support</t>
  </si>
  <si>
    <t>G</t>
  </si>
  <si>
    <t>Soil Health Partnership</t>
  </si>
  <si>
    <t>7. National Labs</t>
  </si>
  <si>
    <t>3. Japan</t>
  </si>
  <si>
    <t>4. European Union</t>
  </si>
  <si>
    <t>5. Canada</t>
  </si>
  <si>
    <t>6. Others</t>
  </si>
  <si>
    <t>With the help of USGC and NCGA develop a joint report on Life Cycle Analysis and environmental benefits of corn.</t>
  </si>
  <si>
    <t>Life Cycle Analysis of Corn Production and Products</t>
  </si>
  <si>
    <t>Develop a Technical Support Team to transfer information, research and corn sustainability updates to the export markets.</t>
  </si>
  <si>
    <t>3. Other</t>
  </si>
  <si>
    <t>6. Government Regulators</t>
  </si>
  <si>
    <t xml:space="preserve">1. Partner w/ Soil Health Partnership (NCGA) + ISU </t>
  </si>
  <si>
    <t>3. Partner with SWCDs on water sampling</t>
  </si>
  <si>
    <t>2. Engage other cooperators on water quality - Big Data - Mapping</t>
  </si>
  <si>
    <r>
      <t xml:space="preserve">Goal 2: Increase domestic and foreign demand for corn and corn based products through improved sustainability of corn production and uses regarding it's carbon footprint, water, nutrient inputs and other sustainable measures </t>
    </r>
    <r>
      <rPr>
        <i/>
        <sz val="11"/>
        <color theme="1"/>
        <rFont val="Calibri"/>
        <family val="2"/>
        <scheme val="minor"/>
      </rPr>
      <t>by 400 million bushels</t>
    </r>
    <r>
      <rPr>
        <sz val="11"/>
        <color theme="1"/>
        <rFont val="Calibri"/>
        <family val="2"/>
        <scheme val="minor"/>
      </rPr>
      <t>.(6/2017)</t>
    </r>
  </si>
  <si>
    <t>Targeted work to increase livestock in IL</t>
  </si>
  <si>
    <t>4. Partner with IFB on Watershed Plan Implementation</t>
  </si>
  <si>
    <t>Goal 1 Budget</t>
  </si>
  <si>
    <t>Total Committed</t>
  </si>
  <si>
    <t>Total Uncommitted</t>
  </si>
  <si>
    <t>Goal 3 Budget</t>
  </si>
  <si>
    <t>Goal 4 Budget</t>
  </si>
  <si>
    <t>Goal 2 Budget</t>
  </si>
  <si>
    <t xml:space="preserve">1. International Biotech Conference Participation </t>
  </si>
  <si>
    <r>
      <t>Goal 5: Increase corn,</t>
    </r>
    <r>
      <rPr>
        <sz val="11"/>
        <color theme="1"/>
        <rFont val="Calibri"/>
        <family val="2"/>
        <scheme val="minor"/>
      </rPr>
      <t xml:space="preserve"> DDGS, and other corn co-products exports to 3.5 billion bushels by 2020.  </t>
    </r>
    <r>
      <rPr>
        <sz val="9"/>
        <color theme="1"/>
        <rFont val="Calibri"/>
        <family val="2"/>
        <scheme val="minor"/>
      </rPr>
      <t>(6/2017)</t>
    </r>
  </si>
  <si>
    <t>1. Food Pantry support (Pork Power)</t>
  </si>
  <si>
    <t>3. Federal Infrastructure bill</t>
  </si>
  <si>
    <t>5. USGC Travel Costs (Board)</t>
  </si>
  <si>
    <r>
      <t xml:space="preserve">Goal 3: Inform a growing world population of the benefits of the improving technology of food production.   </t>
    </r>
    <r>
      <rPr>
        <sz val="9"/>
        <color theme="1"/>
        <rFont val="Calibri"/>
        <family val="2"/>
        <scheme val="minor"/>
      </rPr>
      <t>(3/2018)</t>
    </r>
  </si>
  <si>
    <t>FY 2019</t>
  </si>
  <si>
    <t>2018-2019</t>
  </si>
  <si>
    <t>3. Cover Crop Integration/USDA Grant Match</t>
  </si>
  <si>
    <t>(Over Budget)</t>
  </si>
  <si>
    <t>Export Committee Budget</t>
  </si>
  <si>
    <t>Export Committee Working Budget for all Goals and Funding</t>
  </si>
  <si>
    <t>Plus: ICGA Core funding</t>
  </si>
  <si>
    <t>Plus: NCGA Base funding</t>
  </si>
  <si>
    <t>5. WIU Pilot Program</t>
  </si>
  <si>
    <t>ICGA</t>
  </si>
  <si>
    <t>NCGA</t>
  </si>
  <si>
    <t>USGC</t>
  </si>
  <si>
    <t>ICMB EXPORT COMMITTEE PROPOSED BUDGET</t>
  </si>
  <si>
    <t>Date</t>
  </si>
  <si>
    <t>Monies Committed</t>
  </si>
  <si>
    <t>Goal 6 Budget</t>
  </si>
  <si>
    <t>Total committed for all goals (Actual Dollars)</t>
  </si>
  <si>
    <t>Total uncommitted</t>
  </si>
  <si>
    <t>1. Land Use Change</t>
  </si>
  <si>
    <t>Market Access Action Team (Tarmann, Duvall)</t>
  </si>
  <si>
    <t>A. Ethanol Action Team (Reed)</t>
  </si>
  <si>
    <t>NCGA Freedom to Operate Team (Danner, Raben)</t>
  </si>
  <si>
    <t>NCGA Stewardship Action Team  (Christ, Hartman)</t>
  </si>
  <si>
    <r>
      <t xml:space="preserve">Goal 4: Invest in and collaborate with others on research, demonstration, adoption, measurement and modeling of natural resource issues to promote science-based, voluntary solutions to environmental regulatory concerns.  </t>
    </r>
    <r>
      <rPr>
        <sz val="9"/>
        <color theme="1"/>
        <rFont val="Calibri"/>
        <family val="2"/>
        <scheme val="minor"/>
      </rPr>
      <t>(6/2021)</t>
    </r>
  </si>
  <si>
    <r>
      <t xml:space="preserve">Goal 6: Increase corn and corn co-product usage by the domestic and international livestock sector by 25 percent by 2022.   </t>
    </r>
    <r>
      <rPr>
        <sz val="9"/>
        <color theme="1"/>
        <rFont val="Calibri"/>
        <family val="2"/>
        <scheme val="minor"/>
      </rPr>
      <t>(3/2019)</t>
    </r>
  </si>
  <si>
    <t>4. IBA Annual Meeting (June 11-13, Effingham)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</si>
</sst>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_(&quot;$&quot;* #,##0_);_(&quot;$&quot;* \(#,##0\);_(&quot;$&quot;* &quot;-&quot;??_);_(@_)"/>
    <numFmt numFmtId="167" formatCode="[$$-409]#,##0_);\([$$-409]#,##0\)"/>
    <numFmt numFmtId="168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9">
    <xf numFmtId="0" fontId="0" fillId="0" borderId="0" xfId="0"/>
    <xf numFmtId="0" fontId="2" fillId="0" borderId="4" xfId="0" applyFont="1" applyFill="1" applyBorder="1" applyAlignment="1">
      <alignment horizontal="right"/>
    </xf>
    <xf numFmtId="0" fontId="0" fillId="0" borderId="3" xfId="0" applyFill="1" applyBorder="1"/>
    <xf numFmtId="0" fontId="0" fillId="0" borderId="4" xfId="0" applyFill="1" applyBorder="1" applyAlignment="1">
      <alignment vertical="top"/>
    </xf>
    <xf numFmtId="0" fontId="0" fillId="0" borderId="4" xfId="0" applyFill="1" applyBorder="1"/>
    <xf numFmtId="0" fontId="0" fillId="0" borderId="4" xfId="0" applyFill="1" applyBorder="1" applyAlignment="1">
      <alignment vertical="top" wrapText="1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 applyAlignment="1">
      <alignment vertical="top" wrapText="1"/>
    </xf>
    <xf numFmtId="164" fontId="0" fillId="0" borderId="0" xfId="0" applyNumberFormat="1" applyFill="1"/>
    <xf numFmtId="0" fontId="6" fillId="0" borderId="4" xfId="0" applyFont="1" applyFill="1" applyBorder="1" applyAlignment="1">
      <alignment vertical="top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164" fontId="2" fillId="0" borderId="9" xfId="0" applyNumberFormat="1" applyFont="1" applyFill="1" applyBorder="1"/>
    <xf numFmtId="0" fontId="0" fillId="0" borderId="3" xfId="0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2" fillId="0" borderId="8" xfId="0" applyNumberFormat="1" applyFont="1" applyFill="1" applyBorder="1"/>
    <xf numFmtId="0" fontId="0" fillId="0" borderId="10" xfId="0" applyFill="1" applyBorder="1"/>
    <xf numFmtId="0" fontId="0" fillId="0" borderId="12" xfId="0" applyFill="1" applyBorder="1" applyAlignment="1">
      <alignment vertical="top" wrapText="1"/>
    </xf>
    <xf numFmtId="0" fontId="9" fillId="0" borderId="4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2" xfId="0" applyFill="1" applyBorder="1"/>
    <xf numFmtId="164" fontId="0" fillId="0" borderId="12" xfId="0" applyNumberFormat="1" applyFill="1" applyBorder="1"/>
    <xf numFmtId="164" fontId="0" fillId="0" borderId="16" xfId="0" applyNumberFormat="1" applyFill="1" applyBorder="1"/>
    <xf numFmtId="166" fontId="0" fillId="0" borderId="8" xfId="1" applyNumberFormat="1" applyFont="1" applyFill="1" applyBorder="1"/>
    <xf numFmtId="167" fontId="0" fillId="0" borderId="8" xfId="1" applyNumberFormat="1" applyFont="1" applyFill="1" applyBorder="1"/>
    <xf numFmtId="5" fontId="0" fillId="0" borderId="8" xfId="0" applyNumberFormat="1" applyFill="1" applyBorder="1"/>
    <xf numFmtId="5" fontId="0" fillId="0" borderId="9" xfId="0" applyNumberFormat="1" applyFill="1" applyBorder="1"/>
    <xf numFmtId="5" fontId="0" fillId="0" borderId="8" xfId="0" applyNumberFormat="1" applyFill="1" applyBorder="1" applyAlignment="1">
      <alignment vertical="center"/>
    </xf>
    <xf numFmtId="164" fontId="6" fillId="0" borderId="12" xfId="0" applyNumberFormat="1" applyFont="1" applyFill="1" applyBorder="1"/>
    <xf numFmtId="164" fontId="0" fillId="0" borderId="8" xfId="0" applyNumberFormat="1" applyFill="1" applyBorder="1"/>
    <xf numFmtId="0" fontId="0" fillId="0" borderId="0" xfId="0" applyFill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0" fillId="0" borderId="14" xfId="0" applyFill="1" applyBorder="1"/>
    <xf numFmtId="0" fontId="0" fillId="0" borderId="11" xfId="0" applyFill="1" applyBorder="1"/>
    <xf numFmtId="0" fontId="9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7" xfId="0" applyFill="1" applyBorder="1"/>
    <xf numFmtId="0" fontId="0" fillId="0" borderId="12" xfId="0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right"/>
    </xf>
    <xf numFmtId="168" fontId="0" fillId="0" borderId="12" xfId="0" applyNumberFormat="1" applyFill="1" applyBorder="1"/>
    <xf numFmtId="168" fontId="0" fillId="0" borderId="12" xfId="0" applyNumberFormat="1" applyFill="1" applyBorder="1" applyAlignment="1">
      <alignment vertical="top" wrapText="1"/>
    </xf>
    <xf numFmtId="168" fontId="6" fillId="0" borderId="12" xfId="0" applyNumberFormat="1" applyFont="1" applyFill="1" applyBorder="1"/>
    <xf numFmtId="168" fontId="0" fillId="0" borderId="16" xfId="0" applyNumberFormat="1" applyFill="1" applyBorder="1"/>
    <xf numFmtId="168" fontId="6" fillId="0" borderId="12" xfId="0" applyNumberFormat="1" applyFont="1" applyFill="1" applyBorder="1" applyAlignment="1">
      <alignment horizontal="left" vertical="top" wrapText="1"/>
    </xf>
    <xf numFmtId="168" fontId="0" fillId="0" borderId="12" xfId="0" applyNumberFormat="1" applyFill="1" applyBorder="1" applyAlignment="1">
      <alignment horizontal="left" vertical="top"/>
    </xf>
    <xf numFmtId="168" fontId="0" fillId="0" borderId="12" xfId="0" applyNumberFormat="1" applyFill="1" applyBorder="1" applyAlignment="1">
      <alignment horizontal="left" vertical="top" wrapText="1"/>
    </xf>
    <xf numFmtId="168" fontId="0" fillId="0" borderId="12" xfId="0" applyNumberFormat="1" applyFill="1" applyBorder="1" applyAlignment="1">
      <alignment horizontal="left" vertical="center" wrapText="1"/>
    </xf>
    <xf numFmtId="168" fontId="6" fillId="0" borderId="12" xfId="0" applyNumberFormat="1" applyFont="1" applyFill="1" applyBorder="1" applyAlignment="1">
      <alignment wrapText="1"/>
    </xf>
    <xf numFmtId="168" fontId="0" fillId="0" borderId="12" xfId="0" applyNumberForma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" fontId="0" fillId="0" borderId="12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left" vertical="top" wrapText="1"/>
    </xf>
    <xf numFmtId="164" fontId="0" fillId="0" borderId="12" xfId="0" applyNumberFormat="1" applyFill="1" applyBorder="1" applyAlignment="1">
      <alignment horizontal="left" vertical="top"/>
    </xf>
    <xf numFmtId="164" fontId="0" fillId="0" borderId="12" xfId="0" applyNumberFormat="1" applyFill="1" applyBorder="1" applyAlignment="1">
      <alignment horizontal="left" vertical="top" wrapText="1"/>
    </xf>
    <xf numFmtId="164" fontId="0" fillId="0" borderId="12" xfId="0" applyNumberForma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wrapText="1"/>
    </xf>
    <xf numFmtId="164" fontId="0" fillId="0" borderId="12" xfId="0" applyNumberFormat="1" applyFill="1" applyBorder="1" applyAlignment="1">
      <alignment wrapText="1"/>
    </xf>
    <xf numFmtId="168" fontId="0" fillId="0" borderId="4" xfId="0" applyNumberFormat="1" applyFill="1" applyBorder="1" applyAlignment="1">
      <alignment horizontal="left" vertical="top" wrapText="1"/>
    </xf>
    <xf numFmtId="164" fontId="0" fillId="0" borderId="4" xfId="0" applyNumberForma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right"/>
    </xf>
    <xf numFmtId="164" fontId="1" fillId="0" borderId="8" xfId="0" applyNumberFormat="1" applyFont="1" applyFill="1" applyBorder="1"/>
    <xf numFmtId="164" fontId="0" fillId="0" borderId="9" xfId="0" applyNumberFormat="1" applyFill="1" applyBorder="1"/>
    <xf numFmtId="164" fontId="6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Fill="1" applyBorder="1" applyAlignment="1">
      <alignment horizontal="right" vertical="top" wrapText="1"/>
    </xf>
    <xf numFmtId="5" fontId="0" fillId="0" borderId="0" xfId="0" applyNumberFormat="1" applyFill="1"/>
    <xf numFmtId="0" fontId="0" fillId="0" borderId="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8" fontId="0" fillId="0" borderId="12" xfId="0" applyNumberForma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168" fontId="0" fillId="0" borderId="12" xfId="0" applyNumberFormat="1" applyFill="1" applyBorder="1" applyAlignment="1">
      <alignment horizontal="right" wrapText="1"/>
    </xf>
    <xf numFmtId="164" fontId="0" fillId="0" borderId="12" xfId="0" applyNumberFormat="1" applyFill="1" applyBorder="1" applyAlignment="1">
      <alignment horizontal="right" wrapText="1"/>
    </xf>
    <xf numFmtId="0" fontId="0" fillId="2" borderId="4" xfId="0" applyFill="1" applyBorder="1"/>
    <xf numFmtId="0" fontId="0" fillId="2" borderId="4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165" fontId="4" fillId="0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6"/>
  <sheetViews>
    <sheetView tabSelected="1" view="pageBreakPreview" zoomScaleNormal="100" zoomScaleSheetLayoutView="100" workbookViewId="0">
      <selection activeCell="A5" sqref="A5:C5"/>
    </sheetView>
  </sheetViews>
  <sheetFormatPr defaultColWidth="9.1328125" defaultRowHeight="14.25" x14ac:dyDescent="0.45"/>
  <cols>
    <col min="1" max="1" width="4.1328125" style="6" customWidth="1"/>
    <col min="2" max="2" width="4.73046875" style="6" customWidth="1"/>
    <col min="3" max="3" width="58.86328125" style="6" customWidth="1"/>
    <col min="4" max="4" width="10.3984375" style="6" customWidth="1"/>
    <col min="5" max="5" width="10.86328125" style="6" customWidth="1"/>
    <col min="6" max="6" width="12" style="6" customWidth="1"/>
    <col min="7" max="16384" width="9.1328125" style="6"/>
  </cols>
  <sheetData>
    <row r="1" spans="1:6" ht="18" x14ac:dyDescent="0.55000000000000004">
      <c r="A1" s="98" t="s">
        <v>177</v>
      </c>
      <c r="B1" s="98"/>
      <c r="C1" s="98"/>
      <c r="D1" s="98"/>
      <c r="E1" s="98"/>
      <c r="F1" s="98"/>
    </row>
    <row r="2" spans="1:6" ht="16.899999999999999" x14ac:dyDescent="0.5">
      <c r="A2" s="106" t="s">
        <v>165</v>
      </c>
      <c r="B2" s="106"/>
      <c r="C2" s="106"/>
      <c r="D2" s="106"/>
      <c r="E2" s="106"/>
      <c r="F2" s="106"/>
    </row>
    <row r="4" spans="1:6" ht="26.25" customHeight="1" x14ac:dyDescent="0.45">
      <c r="A4" s="7"/>
      <c r="B4" s="8"/>
      <c r="C4" s="8"/>
      <c r="D4" s="34" t="s">
        <v>178</v>
      </c>
      <c r="E4" s="54" t="s">
        <v>179</v>
      </c>
      <c r="F4" s="19" t="s">
        <v>166</v>
      </c>
    </row>
    <row r="5" spans="1:6" ht="30.75" customHeight="1" x14ac:dyDescent="0.45">
      <c r="A5" s="107" t="s">
        <v>75</v>
      </c>
      <c r="B5" s="108"/>
      <c r="C5" s="108"/>
      <c r="D5" s="85"/>
      <c r="E5" s="85"/>
      <c r="F5" s="20"/>
    </row>
    <row r="6" spans="1:6" x14ac:dyDescent="0.45">
      <c r="A6" s="2" t="s">
        <v>1</v>
      </c>
      <c r="B6" s="4" t="s">
        <v>117</v>
      </c>
      <c r="C6" s="4"/>
      <c r="D6" s="56"/>
      <c r="E6" s="35"/>
      <c r="F6" s="20"/>
    </row>
    <row r="7" spans="1:6" x14ac:dyDescent="0.45">
      <c r="A7" s="2"/>
      <c r="B7" s="4" t="s">
        <v>2</v>
      </c>
      <c r="C7" s="4" t="s">
        <v>4</v>
      </c>
      <c r="D7" s="56"/>
      <c r="E7" s="36"/>
      <c r="F7" s="39">
        <v>100000</v>
      </c>
    </row>
    <row r="8" spans="1:6" x14ac:dyDescent="0.45">
      <c r="A8" s="2"/>
      <c r="B8" s="4"/>
      <c r="C8" s="90" t="s">
        <v>80</v>
      </c>
      <c r="D8" s="56"/>
      <c r="E8" s="36"/>
      <c r="F8" s="39">
        <v>50000</v>
      </c>
    </row>
    <row r="9" spans="1:6" x14ac:dyDescent="0.45">
      <c r="A9" s="2"/>
      <c r="B9" s="4"/>
      <c r="C9" s="4" t="s">
        <v>92</v>
      </c>
      <c r="D9" s="56">
        <v>43422</v>
      </c>
      <c r="E9" s="36">
        <v>2500</v>
      </c>
      <c r="F9" s="39">
        <v>5000</v>
      </c>
    </row>
    <row r="10" spans="1:6" x14ac:dyDescent="0.45">
      <c r="A10" s="2"/>
      <c r="B10" s="4"/>
      <c r="C10" s="4" t="s">
        <v>81</v>
      </c>
      <c r="D10" s="56"/>
      <c r="E10" s="36"/>
      <c r="F10" s="39"/>
    </row>
    <row r="11" spans="1:6" x14ac:dyDescent="0.45">
      <c r="A11" s="2"/>
      <c r="B11" s="4"/>
      <c r="C11" s="90" t="s">
        <v>82</v>
      </c>
      <c r="D11" s="56"/>
      <c r="E11" s="36"/>
      <c r="F11" s="39"/>
    </row>
    <row r="12" spans="1:6" x14ac:dyDescent="0.45">
      <c r="A12" s="2"/>
      <c r="B12" s="4"/>
      <c r="C12" s="4" t="s">
        <v>83</v>
      </c>
      <c r="D12" s="56"/>
      <c r="E12" s="36"/>
      <c r="F12" s="39"/>
    </row>
    <row r="13" spans="1:6" x14ac:dyDescent="0.45">
      <c r="A13" s="2"/>
      <c r="B13" s="4" t="s">
        <v>3</v>
      </c>
      <c r="C13" s="4" t="s">
        <v>84</v>
      </c>
      <c r="D13" s="56"/>
      <c r="E13" s="36"/>
      <c r="F13" s="39"/>
    </row>
    <row r="14" spans="1:6" x14ac:dyDescent="0.45">
      <c r="A14" s="2"/>
      <c r="B14" s="4"/>
      <c r="C14" s="90" t="s">
        <v>86</v>
      </c>
      <c r="D14" s="56"/>
      <c r="E14" s="36"/>
      <c r="F14" s="39"/>
    </row>
    <row r="15" spans="1:6" x14ac:dyDescent="0.45">
      <c r="A15" s="2"/>
      <c r="B15" s="4"/>
      <c r="C15" s="90" t="s">
        <v>85</v>
      </c>
      <c r="D15" s="56"/>
      <c r="E15" s="36"/>
      <c r="F15" s="39"/>
    </row>
    <row r="16" spans="1:6" ht="15.75" customHeight="1" x14ac:dyDescent="0.45">
      <c r="A16" s="2"/>
      <c r="B16" s="4"/>
      <c r="C16" s="91" t="s">
        <v>162</v>
      </c>
      <c r="D16" s="57"/>
      <c r="E16" s="69"/>
      <c r="F16" s="39"/>
    </row>
    <row r="17" spans="1:6" x14ac:dyDescent="0.45">
      <c r="A17" s="2"/>
      <c r="B17" s="4"/>
      <c r="C17" s="4" t="s">
        <v>87</v>
      </c>
      <c r="D17" s="56"/>
      <c r="E17" s="36"/>
      <c r="F17" s="39">
        <v>100000</v>
      </c>
    </row>
    <row r="18" spans="1:6" ht="16.5" customHeight="1" x14ac:dyDescent="0.45">
      <c r="A18" s="2"/>
      <c r="B18" s="4"/>
      <c r="C18" s="91" t="s">
        <v>88</v>
      </c>
      <c r="D18" s="57"/>
      <c r="E18" s="69"/>
      <c r="F18" s="39"/>
    </row>
    <row r="19" spans="1:6" x14ac:dyDescent="0.45">
      <c r="A19" s="2"/>
      <c r="B19" s="4" t="s">
        <v>89</v>
      </c>
      <c r="C19" s="4"/>
      <c r="D19" s="56">
        <v>43543</v>
      </c>
      <c r="E19" s="36">
        <v>5000</v>
      </c>
      <c r="F19" s="39"/>
    </row>
    <row r="20" spans="1:6" x14ac:dyDescent="0.45">
      <c r="A20" s="2"/>
      <c r="B20" s="4"/>
      <c r="C20" s="4" t="s">
        <v>90</v>
      </c>
      <c r="D20" s="56"/>
      <c r="E20" s="36"/>
      <c r="F20" s="39">
        <v>100000</v>
      </c>
    </row>
    <row r="21" spans="1:6" x14ac:dyDescent="0.45">
      <c r="A21" s="2"/>
      <c r="B21" s="4"/>
      <c r="C21" s="4" t="s">
        <v>91</v>
      </c>
      <c r="D21" s="56"/>
      <c r="E21" s="36"/>
      <c r="F21" s="39"/>
    </row>
    <row r="22" spans="1:6" ht="15" customHeight="1" x14ac:dyDescent="0.45">
      <c r="A22" s="2"/>
      <c r="B22" s="9" t="s">
        <v>40</v>
      </c>
      <c r="C22" s="9" t="s">
        <v>105</v>
      </c>
      <c r="D22" s="58">
        <v>43484</v>
      </c>
      <c r="E22" s="43">
        <v>20000</v>
      </c>
      <c r="F22" s="39">
        <v>20000</v>
      </c>
    </row>
    <row r="23" spans="1:6" x14ac:dyDescent="0.45">
      <c r="A23" s="2" t="s">
        <v>6</v>
      </c>
      <c r="B23" s="4" t="s">
        <v>7</v>
      </c>
      <c r="C23" s="4"/>
      <c r="D23" s="56">
        <v>43330</v>
      </c>
      <c r="E23" s="36">
        <v>50000</v>
      </c>
      <c r="F23" s="39">
        <v>50000</v>
      </c>
    </row>
    <row r="24" spans="1:6" x14ac:dyDescent="0.45">
      <c r="A24" s="2"/>
      <c r="B24" s="4" t="s">
        <v>2</v>
      </c>
      <c r="C24" s="4" t="s">
        <v>184</v>
      </c>
      <c r="D24" s="56"/>
      <c r="E24" s="36"/>
      <c r="F24" s="39"/>
    </row>
    <row r="25" spans="1:6" x14ac:dyDescent="0.45">
      <c r="A25" s="47" t="s">
        <v>8</v>
      </c>
      <c r="B25" s="48" t="s">
        <v>9</v>
      </c>
      <c r="C25" s="48"/>
      <c r="D25" s="59">
        <v>43330</v>
      </c>
      <c r="E25" s="37">
        <v>142000</v>
      </c>
      <c r="F25" s="39">
        <v>142000</v>
      </c>
    </row>
    <row r="26" spans="1:6" x14ac:dyDescent="0.45">
      <c r="A26" s="2"/>
      <c r="B26" s="4"/>
      <c r="C26" s="4"/>
      <c r="D26" s="35"/>
      <c r="E26" s="36"/>
      <c r="F26" s="38"/>
    </row>
    <row r="27" spans="1:6" x14ac:dyDescent="0.45">
      <c r="A27" s="2"/>
      <c r="B27" s="4"/>
      <c r="C27" s="33" t="s">
        <v>154</v>
      </c>
      <c r="D27" s="49"/>
      <c r="E27" s="55">
        <f>SUM(E7:E25)</f>
        <v>219500</v>
      </c>
      <c r="F27" s="38"/>
    </row>
    <row r="28" spans="1:6" x14ac:dyDescent="0.45">
      <c r="A28" s="2"/>
      <c r="B28" s="4"/>
      <c r="C28" s="33" t="s">
        <v>155</v>
      </c>
      <c r="D28" s="49"/>
      <c r="E28" s="55">
        <f>F29-E27</f>
        <v>347500</v>
      </c>
      <c r="F28" s="38"/>
    </row>
    <row r="29" spans="1:6" x14ac:dyDescent="0.45">
      <c r="A29" s="11"/>
      <c r="B29" s="12"/>
      <c r="C29" s="27" t="s">
        <v>153</v>
      </c>
      <c r="D29" s="50"/>
      <c r="E29" s="50"/>
      <c r="F29" s="21">
        <f>SUM(F5:F26)</f>
        <v>567000</v>
      </c>
    </row>
    <row r="30" spans="1:6" x14ac:dyDescent="0.45">
      <c r="A30" s="31"/>
      <c r="B30" s="31"/>
      <c r="C30" s="31"/>
      <c r="D30" s="28"/>
      <c r="E30" s="28"/>
    </row>
    <row r="31" spans="1:6" x14ac:dyDescent="0.45">
      <c r="A31" s="28"/>
      <c r="B31" s="28"/>
      <c r="C31" s="28"/>
      <c r="D31" s="28"/>
      <c r="E31" s="28"/>
    </row>
    <row r="48" spans="1:6" ht="18" x14ac:dyDescent="0.55000000000000004">
      <c r="A48" s="98" t="s">
        <v>0</v>
      </c>
      <c r="B48" s="98"/>
      <c r="C48" s="98"/>
      <c r="D48" s="98"/>
      <c r="E48" s="98"/>
      <c r="F48" s="98"/>
    </row>
    <row r="49" spans="1:6" ht="16.899999999999999" x14ac:dyDescent="0.5">
      <c r="A49" s="102" t="s">
        <v>165</v>
      </c>
      <c r="B49" s="102"/>
      <c r="C49" s="102"/>
      <c r="D49" s="102"/>
      <c r="E49" s="102"/>
      <c r="F49" s="102"/>
    </row>
    <row r="51" spans="1:6" ht="29.25" customHeight="1" x14ac:dyDescent="0.45">
      <c r="A51" s="7"/>
      <c r="B51" s="8"/>
      <c r="C51" s="8"/>
      <c r="D51" s="34" t="s">
        <v>178</v>
      </c>
      <c r="E51" s="54" t="s">
        <v>179</v>
      </c>
      <c r="F51" s="19" t="s">
        <v>166</v>
      </c>
    </row>
    <row r="52" spans="1:6" ht="58.5" customHeight="1" x14ac:dyDescent="0.45">
      <c r="A52" s="94" t="s">
        <v>150</v>
      </c>
      <c r="B52" s="95"/>
      <c r="C52" s="95"/>
      <c r="D52" s="85"/>
      <c r="E52" s="85"/>
      <c r="F52" s="20"/>
    </row>
    <row r="53" spans="1:6" x14ac:dyDescent="0.45">
      <c r="A53" s="13" t="s">
        <v>11</v>
      </c>
      <c r="B53" s="3" t="s">
        <v>117</v>
      </c>
      <c r="C53" s="5"/>
      <c r="D53" s="32"/>
      <c r="E53" s="32"/>
      <c r="F53" s="20"/>
    </row>
    <row r="54" spans="1:6" x14ac:dyDescent="0.45">
      <c r="A54" s="13"/>
      <c r="B54" s="5" t="s">
        <v>26</v>
      </c>
      <c r="C54" s="5" t="s">
        <v>93</v>
      </c>
      <c r="D54" s="57"/>
      <c r="E54" s="69"/>
      <c r="F54" s="40">
        <v>100000</v>
      </c>
    </row>
    <row r="55" spans="1:6" x14ac:dyDescent="0.45">
      <c r="A55" s="13"/>
      <c r="B55" s="5"/>
      <c r="C55" s="5" t="s">
        <v>94</v>
      </c>
      <c r="D55" s="57"/>
      <c r="E55" s="69"/>
      <c r="F55" s="40"/>
    </row>
    <row r="56" spans="1:6" x14ac:dyDescent="0.45">
      <c r="A56" s="13"/>
      <c r="B56" s="5"/>
      <c r="C56" s="5" t="s">
        <v>95</v>
      </c>
      <c r="D56" s="57"/>
      <c r="E56" s="69"/>
      <c r="F56" s="40"/>
    </row>
    <row r="57" spans="1:6" x14ac:dyDescent="0.45">
      <c r="A57" s="13"/>
      <c r="B57" s="5"/>
      <c r="C57" s="5" t="s">
        <v>96</v>
      </c>
      <c r="D57" s="57"/>
      <c r="E57" s="69"/>
      <c r="F57" s="40"/>
    </row>
    <row r="58" spans="1:6" x14ac:dyDescent="0.45">
      <c r="A58" s="13"/>
      <c r="B58" s="5"/>
      <c r="C58" s="5" t="s">
        <v>124</v>
      </c>
      <c r="D58" s="57"/>
      <c r="E58" s="69"/>
      <c r="F58" s="40">
        <v>30000</v>
      </c>
    </row>
    <row r="59" spans="1:6" ht="15" customHeight="1" x14ac:dyDescent="0.45">
      <c r="A59" s="13"/>
      <c r="B59" s="5"/>
      <c r="C59" s="5" t="s">
        <v>123</v>
      </c>
      <c r="D59" s="57"/>
      <c r="E59" s="69"/>
      <c r="F59" s="40"/>
    </row>
    <row r="60" spans="1:6" ht="15" customHeight="1" x14ac:dyDescent="0.45">
      <c r="A60" s="13"/>
      <c r="B60" s="5"/>
      <c r="C60" s="5" t="s">
        <v>146</v>
      </c>
      <c r="D60" s="57"/>
      <c r="E60" s="69"/>
      <c r="F60" s="40"/>
    </row>
    <row r="61" spans="1:6" ht="15" customHeight="1" x14ac:dyDescent="0.45">
      <c r="A61" s="13"/>
      <c r="B61" s="5"/>
      <c r="C61" s="5" t="s">
        <v>137</v>
      </c>
      <c r="D61" s="57"/>
      <c r="E61" s="69"/>
      <c r="F61" s="40"/>
    </row>
    <row r="62" spans="1:6" ht="15" customHeight="1" x14ac:dyDescent="0.45">
      <c r="A62" s="13"/>
      <c r="B62" s="5" t="s">
        <v>3</v>
      </c>
      <c r="C62" s="5" t="s">
        <v>143</v>
      </c>
      <c r="D62" s="57"/>
      <c r="E62" s="69"/>
      <c r="F62" s="40">
        <v>150000</v>
      </c>
    </row>
    <row r="63" spans="1:6" s="24" customFormat="1" ht="15" customHeight="1" x14ac:dyDescent="0.45">
      <c r="A63" s="22"/>
      <c r="B63" s="23"/>
      <c r="C63" s="26" t="s">
        <v>183</v>
      </c>
      <c r="D63" s="63"/>
      <c r="E63" s="73"/>
      <c r="F63" s="42">
        <v>50000</v>
      </c>
    </row>
    <row r="64" spans="1:6" ht="15" customHeight="1" x14ac:dyDescent="0.45">
      <c r="A64" s="13"/>
      <c r="B64" s="5" t="s">
        <v>38</v>
      </c>
      <c r="C64" s="5" t="s">
        <v>125</v>
      </c>
      <c r="D64" s="57"/>
      <c r="E64" s="69"/>
      <c r="F64" s="40">
        <v>150000</v>
      </c>
    </row>
    <row r="65" spans="1:6" x14ac:dyDescent="0.45">
      <c r="A65" s="13"/>
      <c r="B65" s="32"/>
      <c r="C65" s="5" t="s">
        <v>126</v>
      </c>
      <c r="D65" s="57"/>
      <c r="E65" s="69"/>
      <c r="F65" s="40"/>
    </row>
    <row r="66" spans="1:6" x14ac:dyDescent="0.45">
      <c r="A66" s="13"/>
      <c r="B66" s="32"/>
      <c r="C66" s="5" t="s">
        <v>127</v>
      </c>
      <c r="D66" s="57"/>
      <c r="E66" s="69"/>
      <c r="F66" s="40"/>
    </row>
    <row r="67" spans="1:6" x14ac:dyDescent="0.45">
      <c r="A67" s="13"/>
      <c r="B67" s="32"/>
      <c r="C67" s="5" t="s">
        <v>138</v>
      </c>
      <c r="D67" s="57"/>
      <c r="E67" s="69"/>
      <c r="F67" s="40"/>
    </row>
    <row r="68" spans="1:6" x14ac:dyDescent="0.45">
      <c r="A68" s="13"/>
      <c r="B68" s="32"/>
      <c r="C68" s="5" t="s">
        <v>139</v>
      </c>
      <c r="D68" s="57"/>
      <c r="E68" s="69"/>
      <c r="F68" s="40"/>
    </row>
    <row r="69" spans="1:6" x14ac:dyDescent="0.45">
      <c r="A69" s="13"/>
      <c r="B69" s="32"/>
      <c r="C69" s="5" t="s">
        <v>140</v>
      </c>
      <c r="D69" s="57"/>
      <c r="E69" s="69"/>
      <c r="F69" s="40"/>
    </row>
    <row r="70" spans="1:6" x14ac:dyDescent="0.45">
      <c r="A70" s="13"/>
      <c r="B70" s="32"/>
      <c r="C70" s="5" t="s">
        <v>141</v>
      </c>
      <c r="D70" s="57"/>
      <c r="E70" s="69"/>
      <c r="F70" s="40"/>
    </row>
    <row r="71" spans="1:6" ht="28.5" x14ac:dyDescent="0.45">
      <c r="A71" s="13"/>
      <c r="B71" s="32" t="s">
        <v>10</v>
      </c>
      <c r="C71" s="5" t="s">
        <v>142</v>
      </c>
      <c r="D71" s="57"/>
      <c r="E71" s="69"/>
      <c r="F71" s="40">
        <v>60000</v>
      </c>
    </row>
    <row r="72" spans="1:6" ht="33.6" customHeight="1" x14ac:dyDescent="0.45">
      <c r="A72" s="13"/>
      <c r="B72" s="32" t="s">
        <v>12</v>
      </c>
      <c r="C72" s="5" t="s">
        <v>144</v>
      </c>
      <c r="D72" s="57"/>
      <c r="E72" s="69"/>
      <c r="F72" s="40"/>
    </row>
    <row r="73" spans="1:6" x14ac:dyDescent="0.45">
      <c r="A73" s="13"/>
      <c r="B73" s="32"/>
      <c r="C73" s="5" t="s">
        <v>128</v>
      </c>
      <c r="D73" s="57"/>
      <c r="E73" s="69"/>
      <c r="F73" s="40">
        <v>50000</v>
      </c>
    </row>
    <row r="74" spans="1:6" x14ac:dyDescent="0.45">
      <c r="A74" s="13"/>
      <c r="B74" s="32"/>
      <c r="C74" s="5" t="s">
        <v>129</v>
      </c>
      <c r="D74" s="57"/>
      <c r="E74" s="69"/>
      <c r="F74" s="40"/>
    </row>
    <row r="75" spans="1:6" x14ac:dyDescent="0.45">
      <c r="A75" s="13"/>
      <c r="B75" s="32"/>
      <c r="C75" s="5" t="s">
        <v>145</v>
      </c>
      <c r="D75" s="57"/>
      <c r="E75" s="69"/>
      <c r="F75" s="40"/>
    </row>
    <row r="76" spans="1:6" x14ac:dyDescent="0.45">
      <c r="A76" s="13"/>
      <c r="B76" s="92" t="s">
        <v>132</v>
      </c>
      <c r="C76" s="91" t="s">
        <v>133</v>
      </c>
      <c r="D76" s="57"/>
      <c r="E76" s="69"/>
      <c r="F76" s="40">
        <v>500000</v>
      </c>
    </row>
    <row r="77" spans="1:6" x14ac:dyDescent="0.45">
      <c r="A77" s="13"/>
      <c r="B77" s="32"/>
      <c r="C77" s="5" t="s">
        <v>134</v>
      </c>
      <c r="D77" s="57"/>
      <c r="E77" s="69"/>
      <c r="F77" s="40">
        <v>70000</v>
      </c>
    </row>
    <row r="78" spans="1:6" x14ac:dyDescent="0.45">
      <c r="A78" s="13"/>
      <c r="B78" s="32" t="s">
        <v>135</v>
      </c>
      <c r="C78" s="5" t="s">
        <v>136</v>
      </c>
      <c r="D78" s="57"/>
      <c r="E78" s="69"/>
      <c r="F78" s="40"/>
    </row>
    <row r="79" spans="1:6" x14ac:dyDescent="0.45">
      <c r="A79" s="13"/>
      <c r="B79" s="32"/>
      <c r="C79" s="25" t="s">
        <v>147</v>
      </c>
      <c r="D79" s="60">
        <v>43422</v>
      </c>
      <c r="E79" s="81">
        <v>45000</v>
      </c>
      <c r="F79" s="40">
        <v>45000</v>
      </c>
    </row>
    <row r="80" spans="1:6" ht="15" customHeight="1" x14ac:dyDescent="0.45">
      <c r="A80" s="13" t="s">
        <v>22</v>
      </c>
      <c r="B80" s="104" t="s">
        <v>130</v>
      </c>
      <c r="C80" s="105"/>
      <c r="D80" s="57">
        <v>43330</v>
      </c>
      <c r="E80" s="69">
        <v>575000</v>
      </c>
      <c r="F80" s="40">
        <v>575000</v>
      </c>
    </row>
    <row r="81" spans="1:6" ht="15" customHeight="1" x14ac:dyDescent="0.45">
      <c r="A81" s="13" t="s">
        <v>8</v>
      </c>
      <c r="B81" s="96" t="s">
        <v>7</v>
      </c>
      <c r="C81" s="97"/>
      <c r="D81" s="76"/>
      <c r="E81" s="77"/>
      <c r="F81" s="40"/>
    </row>
    <row r="82" spans="1:6" x14ac:dyDescent="0.45">
      <c r="A82" s="13"/>
      <c r="B82" s="3" t="s">
        <v>185</v>
      </c>
      <c r="C82" s="5"/>
      <c r="D82" s="57">
        <v>43330</v>
      </c>
      <c r="E82" s="69">
        <v>30000</v>
      </c>
      <c r="F82" s="40">
        <v>30000</v>
      </c>
    </row>
    <row r="83" spans="1:6" x14ac:dyDescent="0.45">
      <c r="A83" s="13" t="s">
        <v>24</v>
      </c>
      <c r="B83" s="3" t="s">
        <v>14</v>
      </c>
      <c r="C83" s="5"/>
      <c r="D83" s="57">
        <v>43330</v>
      </c>
      <c r="E83" s="69">
        <v>68000</v>
      </c>
      <c r="F83" s="40">
        <v>68000</v>
      </c>
    </row>
    <row r="84" spans="1:6" ht="15.75" customHeight="1" x14ac:dyDescent="0.45">
      <c r="A84" s="13" t="s">
        <v>53</v>
      </c>
      <c r="B84" s="96" t="s">
        <v>131</v>
      </c>
      <c r="C84" s="97"/>
      <c r="D84" s="57"/>
      <c r="E84" s="69"/>
      <c r="F84" s="40"/>
    </row>
    <row r="85" spans="1:6" x14ac:dyDescent="0.45">
      <c r="A85" s="13"/>
      <c r="B85" s="5"/>
      <c r="C85" s="5"/>
      <c r="D85" s="32"/>
      <c r="E85" s="69"/>
      <c r="F85" s="40"/>
    </row>
    <row r="86" spans="1:6" ht="15" customHeight="1" x14ac:dyDescent="0.45">
      <c r="A86" s="13"/>
      <c r="B86" s="5"/>
      <c r="C86" s="33" t="s">
        <v>154</v>
      </c>
      <c r="D86" s="49"/>
      <c r="E86" s="55">
        <f>SUM(E54:E84)</f>
        <v>718000</v>
      </c>
      <c r="F86" s="40"/>
    </row>
    <row r="87" spans="1:6" x14ac:dyDescent="0.45">
      <c r="A87" s="2"/>
      <c r="B87" s="4"/>
      <c r="C87" s="33" t="s">
        <v>155</v>
      </c>
      <c r="D87" s="49"/>
      <c r="E87" s="55">
        <f>F88-E86</f>
        <v>1030000</v>
      </c>
      <c r="F87" s="40"/>
    </row>
    <row r="88" spans="1:6" x14ac:dyDescent="0.45">
      <c r="A88" s="2"/>
      <c r="B88" s="4"/>
      <c r="C88" s="1" t="s">
        <v>158</v>
      </c>
      <c r="D88" s="51"/>
      <c r="E88" s="51"/>
      <c r="F88" s="30">
        <f>SUM(F62:F85)</f>
        <v>1748000</v>
      </c>
    </row>
    <row r="89" spans="1:6" x14ac:dyDescent="0.45">
      <c r="A89" s="11"/>
      <c r="B89" s="12"/>
      <c r="C89" s="12"/>
      <c r="D89" s="52"/>
      <c r="E89" s="52"/>
      <c r="F89" s="41"/>
    </row>
    <row r="93" spans="1:6" ht="18" x14ac:dyDescent="0.55000000000000004">
      <c r="A93" s="98" t="s">
        <v>0</v>
      </c>
      <c r="B93" s="98"/>
      <c r="C93" s="98"/>
      <c r="D93" s="98"/>
      <c r="E93" s="98"/>
      <c r="F93" s="98"/>
    </row>
    <row r="94" spans="1:6" ht="16.899999999999999" x14ac:dyDescent="0.5">
      <c r="A94" s="102" t="s">
        <v>165</v>
      </c>
      <c r="B94" s="102"/>
      <c r="C94" s="102"/>
      <c r="D94" s="102"/>
      <c r="E94" s="102"/>
      <c r="F94" s="102"/>
    </row>
    <row r="96" spans="1:6" ht="28.5" customHeight="1" x14ac:dyDescent="0.45">
      <c r="A96" s="7"/>
      <c r="B96" s="8"/>
      <c r="C96" s="8"/>
      <c r="D96" s="34" t="s">
        <v>178</v>
      </c>
      <c r="E96" s="54" t="s">
        <v>179</v>
      </c>
      <c r="F96" s="19" t="s">
        <v>166</v>
      </c>
    </row>
    <row r="97" spans="1:6" ht="30" customHeight="1" x14ac:dyDescent="0.45">
      <c r="A97" s="94" t="s">
        <v>164</v>
      </c>
      <c r="B97" s="95"/>
      <c r="C97" s="95"/>
      <c r="D97" s="85"/>
      <c r="E97" s="85"/>
      <c r="F97" s="20"/>
    </row>
    <row r="98" spans="1:6" x14ac:dyDescent="0.45">
      <c r="A98" s="2" t="s">
        <v>11</v>
      </c>
      <c r="B98" s="4" t="s">
        <v>117</v>
      </c>
      <c r="C98" s="4"/>
      <c r="D98" s="56"/>
      <c r="E98" s="36"/>
      <c r="F98" s="20"/>
    </row>
    <row r="99" spans="1:6" ht="17.25" customHeight="1" x14ac:dyDescent="0.45">
      <c r="A99" s="2"/>
      <c r="B99" s="3" t="s">
        <v>2</v>
      </c>
      <c r="C99" s="5" t="s">
        <v>16</v>
      </c>
      <c r="D99" s="57"/>
      <c r="E99" s="69"/>
      <c r="F99" s="40"/>
    </row>
    <row r="100" spans="1:6" ht="17.25" customHeight="1" x14ac:dyDescent="0.45">
      <c r="A100" s="2"/>
      <c r="B100" s="4"/>
      <c r="C100" s="17" t="s">
        <v>159</v>
      </c>
      <c r="D100" s="61"/>
      <c r="E100" s="71"/>
      <c r="F100" s="40"/>
    </row>
    <row r="101" spans="1:6" x14ac:dyDescent="0.45">
      <c r="A101" s="2"/>
      <c r="B101" s="4"/>
      <c r="C101" s="84" t="s">
        <v>98</v>
      </c>
      <c r="D101" s="62"/>
      <c r="E101" s="72"/>
      <c r="F101" s="40"/>
    </row>
    <row r="102" spans="1:6" x14ac:dyDescent="0.45">
      <c r="A102" s="2"/>
      <c r="B102" s="90" t="s">
        <v>35</v>
      </c>
      <c r="C102" s="90" t="s">
        <v>54</v>
      </c>
      <c r="D102" s="56"/>
      <c r="E102" s="36"/>
      <c r="F102" s="40"/>
    </row>
    <row r="103" spans="1:6" x14ac:dyDescent="0.45">
      <c r="A103" s="2"/>
      <c r="B103" s="4"/>
      <c r="C103" s="4" t="s">
        <v>55</v>
      </c>
      <c r="D103" s="56"/>
      <c r="E103" s="36"/>
      <c r="F103" s="40">
        <v>70000</v>
      </c>
    </row>
    <row r="104" spans="1:6" ht="15.75" customHeight="1" x14ac:dyDescent="0.45">
      <c r="A104" s="2"/>
      <c r="B104" s="4"/>
      <c r="C104" s="5" t="s">
        <v>56</v>
      </c>
      <c r="D104" s="57"/>
      <c r="E104" s="69"/>
      <c r="F104" s="40">
        <v>50000</v>
      </c>
    </row>
    <row r="105" spans="1:6" ht="15.75" customHeight="1" x14ac:dyDescent="0.45">
      <c r="A105" s="2"/>
      <c r="B105" s="3" t="s">
        <v>5</v>
      </c>
      <c r="C105" s="5" t="s">
        <v>15</v>
      </c>
      <c r="D105" s="57"/>
      <c r="E105" s="69"/>
      <c r="F105" s="40"/>
    </row>
    <row r="106" spans="1:6" ht="15.75" customHeight="1" x14ac:dyDescent="0.45">
      <c r="A106" s="2"/>
      <c r="B106" s="3"/>
      <c r="C106" s="5" t="s">
        <v>99</v>
      </c>
      <c r="D106" s="57"/>
      <c r="E106" s="69"/>
      <c r="F106" s="40">
        <v>15000</v>
      </c>
    </row>
    <row r="107" spans="1:6" ht="15.75" customHeight="1" x14ac:dyDescent="0.45">
      <c r="A107" s="2"/>
      <c r="B107" s="3" t="s">
        <v>10</v>
      </c>
      <c r="C107" s="84" t="s">
        <v>97</v>
      </c>
      <c r="D107" s="62"/>
      <c r="E107" s="72"/>
      <c r="F107" s="40"/>
    </row>
    <row r="108" spans="1:6" x14ac:dyDescent="0.45">
      <c r="A108" s="2"/>
      <c r="B108" s="4"/>
      <c r="C108" s="93" t="s">
        <v>74</v>
      </c>
      <c r="D108" s="62">
        <v>43422</v>
      </c>
      <c r="E108" s="82">
        <v>25000</v>
      </c>
      <c r="F108" s="40">
        <v>25000</v>
      </c>
    </row>
    <row r="109" spans="1:6" x14ac:dyDescent="0.45">
      <c r="A109" s="2"/>
      <c r="B109" s="4"/>
      <c r="C109" s="84" t="s">
        <v>78</v>
      </c>
      <c r="D109" s="62"/>
      <c r="E109" s="72"/>
      <c r="F109" s="40"/>
    </row>
    <row r="110" spans="1:6" x14ac:dyDescent="0.45">
      <c r="A110" s="2"/>
      <c r="B110" s="4"/>
      <c r="C110" s="84" t="s">
        <v>17</v>
      </c>
      <c r="D110" s="62"/>
      <c r="E110" s="72"/>
      <c r="F110" s="40"/>
    </row>
    <row r="111" spans="1:6" x14ac:dyDescent="0.45">
      <c r="A111" s="2"/>
      <c r="B111" s="4"/>
      <c r="C111" s="84" t="s">
        <v>18</v>
      </c>
      <c r="D111" s="62"/>
      <c r="E111" s="72"/>
      <c r="F111" s="40"/>
    </row>
    <row r="112" spans="1:6" x14ac:dyDescent="0.45">
      <c r="A112" s="2"/>
      <c r="B112" s="4" t="s">
        <v>100</v>
      </c>
      <c r="C112" s="84" t="s">
        <v>101</v>
      </c>
      <c r="D112" s="62"/>
      <c r="E112" s="72"/>
      <c r="F112" s="40"/>
    </row>
    <row r="113" spans="1:6" x14ac:dyDescent="0.45">
      <c r="A113" s="2"/>
      <c r="B113" s="4"/>
      <c r="C113" s="84" t="s">
        <v>102</v>
      </c>
      <c r="D113" s="62"/>
      <c r="E113" s="72"/>
      <c r="F113" s="40"/>
    </row>
    <row r="114" spans="1:6" x14ac:dyDescent="0.45">
      <c r="A114" s="2"/>
      <c r="B114" s="4"/>
      <c r="C114" s="84" t="s">
        <v>103</v>
      </c>
      <c r="D114" s="62"/>
      <c r="E114" s="72"/>
      <c r="F114" s="40"/>
    </row>
    <row r="115" spans="1:6" x14ac:dyDescent="0.45">
      <c r="A115" s="2" t="s">
        <v>22</v>
      </c>
      <c r="B115" s="4" t="s">
        <v>186</v>
      </c>
      <c r="C115" s="4"/>
      <c r="D115" s="56">
        <v>43330</v>
      </c>
      <c r="E115" s="36">
        <v>65000</v>
      </c>
      <c r="F115" s="40">
        <v>65000</v>
      </c>
    </row>
    <row r="116" spans="1:6" x14ac:dyDescent="0.45">
      <c r="A116" s="2" t="s">
        <v>8</v>
      </c>
      <c r="B116" s="4" t="s">
        <v>23</v>
      </c>
      <c r="C116" s="4"/>
      <c r="D116" s="56">
        <v>43330</v>
      </c>
      <c r="E116" s="36">
        <v>200000</v>
      </c>
      <c r="F116" s="40">
        <v>200000</v>
      </c>
    </row>
    <row r="117" spans="1:6" x14ac:dyDescent="0.45">
      <c r="A117" s="2" t="s">
        <v>24</v>
      </c>
      <c r="B117" s="4" t="s">
        <v>25</v>
      </c>
      <c r="C117" s="4"/>
      <c r="D117" s="56">
        <v>43330</v>
      </c>
      <c r="E117" s="36">
        <v>150000</v>
      </c>
      <c r="F117" s="40">
        <v>150000</v>
      </c>
    </row>
    <row r="118" spans="1:6" x14ac:dyDescent="0.45">
      <c r="A118" s="2" t="s">
        <v>53</v>
      </c>
      <c r="B118" s="4" t="s">
        <v>9</v>
      </c>
      <c r="C118" s="4"/>
      <c r="D118" s="56">
        <v>43330</v>
      </c>
      <c r="E118" s="36">
        <v>74000</v>
      </c>
      <c r="F118" s="40">
        <v>74000</v>
      </c>
    </row>
    <row r="119" spans="1:6" x14ac:dyDescent="0.45">
      <c r="A119" s="2"/>
      <c r="B119" s="4"/>
      <c r="C119" s="4"/>
      <c r="D119" s="35"/>
      <c r="E119" s="36"/>
      <c r="F119" s="40"/>
    </row>
    <row r="120" spans="1:6" x14ac:dyDescent="0.45">
      <c r="A120" s="2"/>
      <c r="B120" s="4"/>
      <c r="C120" s="33" t="s">
        <v>154</v>
      </c>
      <c r="D120" s="49"/>
      <c r="E120" s="55">
        <f>SUM(E98:E118)</f>
        <v>514000</v>
      </c>
      <c r="F120" s="40"/>
    </row>
    <row r="121" spans="1:6" x14ac:dyDescent="0.45">
      <c r="A121" s="2"/>
      <c r="B121" s="4"/>
      <c r="C121" s="33" t="s">
        <v>155</v>
      </c>
      <c r="D121" s="49"/>
      <c r="E121" s="55">
        <f>F122-E120</f>
        <v>135000</v>
      </c>
      <c r="F121" s="40"/>
    </row>
    <row r="122" spans="1:6" x14ac:dyDescent="0.45">
      <c r="A122" s="2"/>
      <c r="B122" s="4"/>
      <c r="C122" s="1" t="s">
        <v>156</v>
      </c>
      <c r="D122" s="51"/>
      <c r="E122" s="51"/>
      <c r="F122" s="30">
        <f>SUM(F97:F118)</f>
        <v>649000</v>
      </c>
    </row>
    <row r="123" spans="1:6" x14ac:dyDescent="0.45">
      <c r="A123" s="11"/>
      <c r="B123" s="12"/>
      <c r="C123" s="12"/>
      <c r="D123" s="52"/>
      <c r="E123" s="52"/>
      <c r="F123" s="41"/>
    </row>
    <row r="132" spans="1:6" ht="18" x14ac:dyDescent="0.55000000000000004">
      <c r="A132" s="98" t="s">
        <v>0</v>
      </c>
      <c r="B132" s="98"/>
      <c r="C132" s="98"/>
      <c r="D132" s="98"/>
      <c r="E132" s="98"/>
      <c r="F132" s="98"/>
    </row>
    <row r="133" spans="1:6" ht="16.899999999999999" x14ac:dyDescent="0.5">
      <c r="A133" s="103" t="s">
        <v>165</v>
      </c>
      <c r="B133" s="103"/>
      <c r="C133" s="103"/>
      <c r="D133" s="103"/>
      <c r="E133" s="103"/>
      <c r="F133" s="103"/>
    </row>
    <row r="134" spans="1:6" ht="16.899999999999999" x14ac:dyDescent="0.5">
      <c r="A134" s="46"/>
      <c r="B134" s="46"/>
      <c r="C134" s="46"/>
      <c r="D134" s="46"/>
      <c r="E134" s="46"/>
      <c r="F134" s="46"/>
    </row>
    <row r="135" spans="1:6" ht="32.25" customHeight="1" x14ac:dyDescent="0.45">
      <c r="A135" s="7"/>
      <c r="B135" s="8"/>
      <c r="C135" s="8"/>
      <c r="D135" s="34" t="s">
        <v>178</v>
      </c>
      <c r="E135" s="54" t="s">
        <v>179</v>
      </c>
      <c r="F135" s="19" t="s">
        <v>166</v>
      </c>
    </row>
    <row r="136" spans="1:6" ht="62.25" customHeight="1" x14ac:dyDescent="0.45">
      <c r="A136" s="94" t="s">
        <v>188</v>
      </c>
      <c r="B136" s="95"/>
      <c r="C136" s="95"/>
      <c r="D136" s="85"/>
      <c r="E136" s="85"/>
      <c r="F136" s="20"/>
    </row>
    <row r="137" spans="1:6" x14ac:dyDescent="0.45">
      <c r="A137" s="2" t="s">
        <v>11</v>
      </c>
      <c r="B137" s="4" t="s">
        <v>117</v>
      </c>
      <c r="C137" s="4"/>
      <c r="D137" s="35"/>
      <c r="E137" s="35"/>
      <c r="F137" s="20"/>
    </row>
    <row r="138" spans="1:6" x14ac:dyDescent="0.45">
      <c r="A138" s="2"/>
      <c r="B138" s="4" t="s">
        <v>26</v>
      </c>
      <c r="C138" s="4" t="s">
        <v>62</v>
      </c>
      <c r="D138" s="56"/>
      <c r="E138" s="36"/>
      <c r="F138" s="40"/>
    </row>
    <row r="139" spans="1:6" ht="15" customHeight="1" x14ac:dyDescent="0.45">
      <c r="A139" s="2"/>
      <c r="B139" s="4"/>
      <c r="C139" s="84" t="s">
        <v>63</v>
      </c>
      <c r="D139" s="62"/>
      <c r="E139" s="72"/>
      <c r="F139" s="40">
        <v>200000</v>
      </c>
    </row>
    <row r="140" spans="1:6" ht="28.5" x14ac:dyDescent="0.45">
      <c r="A140" s="2"/>
      <c r="B140" s="4"/>
      <c r="C140" s="84" t="s">
        <v>77</v>
      </c>
      <c r="D140" s="86">
        <v>43525</v>
      </c>
      <c r="E140" s="87">
        <v>150000</v>
      </c>
      <c r="F140" s="40">
        <v>150000</v>
      </c>
    </row>
    <row r="141" spans="1:6" x14ac:dyDescent="0.45">
      <c r="A141" s="2"/>
      <c r="B141" s="4"/>
      <c r="C141" s="4" t="s">
        <v>64</v>
      </c>
      <c r="D141" s="56"/>
      <c r="E141" s="36"/>
      <c r="F141" s="40">
        <v>15000</v>
      </c>
    </row>
    <row r="142" spans="1:6" x14ac:dyDescent="0.45">
      <c r="A142" s="2"/>
      <c r="B142" s="4" t="s">
        <v>35</v>
      </c>
      <c r="C142" s="4" t="s">
        <v>65</v>
      </c>
      <c r="D142" s="56"/>
      <c r="E142" s="36"/>
      <c r="F142" s="40"/>
    </row>
    <row r="143" spans="1:6" x14ac:dyDescent="0.45">
      <c r="A143" s="2"/>
      <c r="B143" s="4"/>
      <c r="C143" s="4" t="s">
        <v>66</v>
      </c>
      <c r="D143" s="56"/>
      <c r="E143" s="36"/>
      <c r="F143" s="40">
        <v>100000</v>
      </c>
    </row>
    <row r="144" spans="1:6" ht="15.75" customHeight="1" x14ac:dyDescent="0.45">
      <c r="A144" s="2"/>
      <c r="B144" s="4"/>
      <c r="C144" s="5" t="s">
        <v>67</v>
      </c>
      <c r="D144" s="57"/>
      <c r="E144" s="69"/>
      <c r="F144" s="40">
        <v>0</v>
      </c>
    </row>
    <row r="145" spans="1:6" x14ac:dyDescent="0.45">
      <c r="A145" s="2"/>
      <c r="B145" s="4"/>
      <c r="C145" s="9" t="s">
        <v>148</v>
      </c>
      <c r="D145" s="58">
        <v>43484</v>
      </c>
      <c r="E145" s="43">
        <v>10000</v>
      </c>
      <c r="F145" s="40">
        <v>10000</v>
      </c>
    </row>
    <row r="146" spans="1:6" ht="15.75" customHeight="1" x14ac:dyDescent="0.45">
      <c r="A146" s="2"/>
      <c r="B146" s="4"/>
      <c r="C146" s="25" t="s">
        <v>152</v>
      </c>
      <c r="D146" s="60"/>
      <c r="E146" s="70"/>
      <c r="F146" s="40"/>
    </row>
    <row r="147" spans="1:6" ht="15.75" customHeight="1" x14ac:dyDescent="0.45">
      <c r="A147" s="2"/>
      <c r="B147" s="4"/>
      <c r="C147" s="25" t="s">
        <v>173</v>
      </c>
      <c r="D147" s="60">
        <v>43422</v>
      </c>
      <c r="E147" s="70">
        <v>17000</v>
      </c>
      <c r="F147" s="40"/>
    </row>
    <row r="148" spans="1:6" x14ac:dyDescent="0.45">
      <c r="A148" s="2"/>
      <c r="B148" s="4" t="s">
        <v>5</v>
      </c>
      <c r="C148" s="4" t="s">
        <v>68</v>
      </c>
      <c r="D148" s="56"/>
      <c r="E148" s="36"/>
      <c r="F148" s="40"/>
    </row>
    <row r="149" spans="1:6" x14ac:dyDescent="0.45">
      <c r="A149" s="2"/>
      <c r="B149" s="4" t="s">
        <v>40</v>
      </c>
      <c r="C149" s="84" t="s">
        <v>69</v>
      </c>
      <c r="D149" s="62"/>
      <c r="E149" s="72"/>
      <c r="F149" s="40"/>
    </row>
    <row r="150" spans="1:6" x14ac:dyDescent="0.45">
      <c r="A150" s="2"/>
      <c r="B150" s="9"/>
      <c r="C150" s="9" t="s">
        <v>61</v>
      </c>
      <c r="D150" s="58"/>
      <c r="E150" s="43"/>
      <c r="F150" s="40"/>
    </row>
    <row r="151" spans="1:6" x14ac:dyDescent="0.45">
      <c r="A151" s="2"/>
      <c r="B151" s="9"/>
      <c r="C151" s="9" t="s">
        <v>149</v>
      </c>
      <c r="D151" s="58">
        <v>43543</v>
      </c>
      <c r="E151" s="43">
        <v>40000</v>
      </c>
      <c r="F151" s="40">
        <v>40000</v>
      </c>
    </row>
    <row r="152" spans="1:6" ht="15" customHeight="1" x14ac:dyDescent="0.45">
      <c r="A152" s="2"/>
      <c r="B152" s="9"/>
      <c r="C152" s="9" t="s">
        <v>167</v>
      </c>
      <c r="D152" s="58"/>
      <c r="E152" s="43"/>
      <c r="F152" s="40">
        <v>100000</v>
      </c>
    </row>
    <row r="153" spans="1:6" x14ac:dyDescent="0.45">
      <c r="A153" s="2"/>
      <c r="B153" s="9" t="s">
        <v>12</v>
      </c>
      <c r="C153" s="9" t="s">
        <v>70</v>
      </c>
      <c r="D153" s="58"/>
      <c r="E153" s="43"/>
      <c r="F153" s="40"/>
    </row>
    <row r="154" spans="1:6" s="24" customFormat="1" ht="15" customHeight="1" x14ac:dyDescent="0.45">
      <c r="A154" s="22"/>
      <c r="B154" s="23"/>
      <c r="C154" s="26" t="s">
        <v>71</v>
      </c>
      <c r="D154" s="63"/>
      <c r="E154" s="73"/>
      <c r="F154" s="42">
        <v>60000</v>
      </c>
    </row>
    <row r="155" spans="1:6" ht="15" customHeight="1" x14ac:dyDescent="0.45">
      <c r="A155" s="2"/>
      <c r="B155" s="15" t="s">
        <v>45</v>
      </c>
      <c r="C155" s="10" t="s">
        <v>57</v>
      </c>
      <c r="D155" s="64"/>
      <c r="E155" s="74"/>
      <c r="F155" s="40"/>
    </row>
    <row r="156" spans="1:6" ht="15" customHeight="1" x14ac:dyDescent="0.45">
      <c r="A156" s="2"/>
      <c r="B156" s="15"/>
      <c r="C156" s="10" t="s">
        <v>58</v>
      </c>
      <c r="D156" s="64"/>
      <c r="E156" s="74"/>
      <c r="F156" s="40">
        <v>25000</v>
      </c>
    </row>
    <row r="157" spans="1:6" ht="15" customHeight="1" x14ac:dyDescent="0.45">
      <c r="A157" s="2"/>
      <c r="B157" s="15"/>
      <c r="C157" s="10" t="s">
        <v>104</v>
      </c>
      <c r="D157" s="64"/>
      <c r="E157" s="74"/>
      <c r="F157" s="40"/>
    </row>
    <row r="158" spans="1:6" ht="15" customHeight="1" x14ac:dyDescent="0.45">
      <c r="A158" s="2"/>
      <c r="B158" s="9" t="s">
        <v>59</v>
      </c>
      <c r="C158" s="9" t="s">
        <v>27</v>
      </c>
      <c r="D158" s="58"/>
      <c r="E158" s="43"/>
      <c r="F158" s="40"/>
    </row>
    <row r="159" spans="1:6" ht="15" customHeight="1" x14ac:dyDescent="0.45">
      <c r="A159" s="2"/>
      <c r="B159" s="9"/>
      <c r="C159" s="9" t="s">
        <v>28</v>
      </c>
      <c r="D159" s="58">
        <v>43484</v>
      </c>
      <c r="E159" s="43">
        <v>15000</v>
      </c>
      <c r="F159" s="40">
        <v>15000</v>
      </c>
    </row>
    <row r="160" spans="1:6" ht="15" customHeight="1" x14ac:dyDescent="0.45">
      <c r="A160" s="2"/>
      <c r="B160" s="9"/>
      <c r="C160" s="9" t="s">
        <v>29</v>
      </c>
      <c r="D160" s="58"/>
      <c r="E160" s="43"/>
      <c r="F160" s="40"/>
    </row>
    <row r="161" spans="1:6" x14ac:dyDescent="0.45">
      <c r="A161" s="2" t="s">
        <v>22</v>
      </c>
      <c r="B161" s="4" t="s">
        <v>187</v>
      </c>
      <c r="C161" s="4"/>
      <c r="D161" s="56">
        <v>43330</v>
      </c>
      <c r="E161" s="36">
        <v>25000</v>
      </c>
      <c r="F161" s="40">
        <v>25000</v>
      </c>
    </row>
    <row r="162" spans="1:6" x14ac:dyDescent="0.45">
      <c r="A162" s="2" t="s">
        <v>8</v>
      </c>
      <c r="B162" s="4" t="s">
        <v>9</v>
      </c>
      <c r="C162" s="4"/>
      <c r="D162" s="56">
        <v>43330</v>
      </c>
      <c r="E162" s="36">
        <v>205000</v>
      </c>
      <c r="F162" s="40">
        <v>205000</v>
      </c>
    </row>
    <row r="163" spans="1:6" x14ac:dyDescent="0.45">
      <c r="A163" s="2"/>
      <c r="B163" s="4"/>
      <c r="C163" s="4"/>
      <c r="D163" s="35"/>
      <c r="E163" s="36"/>
      <c r="F163" s="40"/>
    </row>
    <row r="164" spans="1:6" x14ac:dyDescent="0.45">
      <c r="A164" s="2"/>
      <c r="B164" s="4"/>
      <c r="C164" s="33" t="s">
        <v>154</v>
      </c>
      <c r="D164" s="49"/>
      <c r="E164" s="55">
        <f>SUM(E137:E162)</f>
        <v>462000</v>
      </c>
      <c r="F164" s="40"/>
    </row>
    <row r="165" spans="1:6" x14ac:dyDescent="0.45">
      <c r="A165" s="2"/>
      <c r="B165" s="4"/>
      <c r="C165" s="33" t="s">
        <v>155</v>
      </c>
      <c r="D165" s="49"/>
      <c r="E165" s="55">
        <f>F166-E164</f>
        <v>483000</v>
      </c>
      <c r="F165" s="40"/>
    </row>
    <row r="166" spans="1:6" x14ac:dyDescent="0.45">
      <c r="A166" s="11"/>
      <c r="B166" s="12"/>
      <c r="C166" s="27" t="s">
        <v>157</v>
      </c>
      <c r="D166" s="50"/>
      <c r="E166" s="50"/>
      <c r="F166" s="21">
        <f>SUM(F136:F162)</f>
        <v>945000</v>
      </c>
    </row>
    <row r="167" spans="1:6" x14ac:dyDescent="0.45">
      <c r="A167" s="31"/>
      <c r="B167" s="31"/>
      <c r="C167" s="31"/>
      <c r="D167" s="28"/>
      <c r="E167" s="28"/>
    </row>
    <row r="168" spans="1:6" ht="18" x14ac:dyDescent="0.55000000000000004">
      <c r="A168" s="101" t="s">
        <v>0</v>
      </c>
      <c r="B168" s="101"/>
      <c r="C168" s="101"/>
      <c r="D168" s="101"/>
      <c r="E168" s="101"/>
      <c r="F168" s="101"/>
    </row>
    <row r="169" spans="1:6" ht="16.899999999999999" x14ac:dyDescent="0.5">
      <c r="A169" s="102" t="s">
        <v>165</v>
      </c>
      <c r="B169" s="102"/>
      <c r="C169" s="102"/>
      <c r="D169" s="102"/>
      <c r="E169" s="102"/>
      <c r="F169" s="102"/>
    </row>
    <row r="171" spans="1:6" ht="32.25" customHeight="1" x14ac:dyDescent="0.45">
      <c r="A171" s="7"/>
      <c r="B171" s="8"/>
      <c r="C171" s="8"/>
      <c r="D171" s="34" t="s">
        <v>178</v>
      </c>
      <c r="E171" s="54" t="s">
        <v>179</v>
      </c>
      <c r="F171" s="19" t="s">
        <v>166</v>
      </c>
    </row>
    <row r="172" spans="1:6" ht="30" customHeight="1" x14ac:dyDescent="0.45">
      <c r="A172" s="94" t="s">
        <v>160</v>
      </c>
      <c r="B172" s="95"/>
      <c r="C172" s="95"/>
      <c r="D172" s="85"/>
      <c r="E172" s="85"/>
      <c r="F172" s="20"/>
    </row>
    <row r="173" spans="1:6" x14ac:dyDescent="0.45">
      <c r="A173" s="2" t="s">
        <v>1</v>
      </c>
      <c r="B173" s="4" t="s">
        <v>117</v>
      </c>
      <c r="C173" s="4"/>
      <c r="D173" s="56"/>
      <c r="E173" s="36"/>
      <c r="F173" s="20"/>
    </row>
    <row r="174" spans="1:6" x14ac:dyDescent="0.45">
      <c r="A174" s="2"/>
      <c r="B174" s="4" t="s">
        <v>2</v>
      </c>
      <c r="C174" s="4" t="s">
        <v>30</v>
      </c>
      <c r="D174" s="56"/>
      <c r="E174" s="36"/>
      <c r="F174" s="40">
        <v>150000</v>
      </c>
    </row>
    <row r="175" spans="1:6" x14ac:dyDescent="0.45">
      <c r="A175" s="2"/>
      <c r="B175" s="4"/>
      <c r="C175" s="4" t="s">
        <v>106</v>
      </c>
      <c r="D175" s="56"/>
      <c r="E175" s="36"/>
      <c r="F175" s="40"/>
    </row>
    <row r="176" spans="1:6" x14ac:dyDescent="0.45">
      <c r="A176" s="2"/>
      <c r="B176" s="4"/>
      <c r="C176" s="4" t="s">
        <v>118</v>
      </c>
      <c r="D176" s="56"/>
      <c r="E176" s="36"/>
      <c r="F176" s="40"/>
    </row>
    <row r="177" spans="1:6" x14ac:dyDescent="0.45">
      <c r="A177" s="2"/>
      <c r="B177" s="4"/>
      <c r="C177" s="4" t="s">
        <v>107</v>
      </c>
      <c r="D177" s="56"/>
      <c r="E177" s="36"/>
      <c r="F177" s="40"/>
    </row>
    <row r="178" spans="1:6" x14ac:dyDescent="0.45">
      <c r="A178" s="2"/>
      <c r="B178" s="4"/>
      <c r="C178" s="90" t="s">
        <v>108</v>
      </c>
      <c r="D178" s="56"/>
      <c r="E178" s="36"/>
      <c r="F178" s="40"/>
    </row>
    <row r="179" spans="1:6" x14ac:dyDescent="0.45">
      <c r="A179" s="2"/>
      <c r="B179" s="90" t="s">
        <v>3</v>
      </c>
      <c r="C179" s="90" t="s">
        <v>109</v>
      </c>
      <c r="D179" s="56">
        <v>43484</v>
      </c>
      <c r="E179" s="36">
        <v>10000</v>
      </c>
      <c r="F179" s="40">
        <v>25000</v>
      </c>
    </row>
    <row r="180" spans="1:6" x14ac:dyDescent="0.45">
      <c r="A180" s="2"/>
      <c r="B180" s="4"/>
      <c r="C180" s="4" t="s">
        <v>110</v>
      </c>
      <c r="D180" s="56"/>
      <c r="E180" s="36"/>
      <c r="F180" s="40"/>
    </row>
    <row r="181" spans="1:6" x14ac:dyDescent="0.45">
      <c r="A181" s="2"/>
      <c r="B181" s="4"/>
      <c r="C181" s="90" t="s">
        <v>111</v>
      </c>
      <c r="D181" s="56">
        <v>43422</v>
      </c>
      <c r="E181" s="36">
        <v>6000</v>
      </c>
      <c r="F181" s="40">
        <v>6000</v>
      </c>
    </row>
    <row r="182" spans="1:6" x14ac:dyDescent="0.45">
      <c r="A182" s="2"/>
      <c r="B182" s="4" t="s">
        <v>5</v>
      </c>
      <c r="C182" s="4" t="s">
        <v>31</v>
      </c>
      <c r="D182" s="56"/>
      <c r="E182" s="36"/>
      <c r="F182" s="40"/>
    </row>
    <row r="183" spans="1:6" x14ac:dyDescent="0.45">
      <c r="A183" s="2"/>
      <c r="B183" s="4"/>
      <c r="C183" s="4" t="s">
        <v>112</v>
      </c>
      <c r="D183" s="56"/>
      <c r="E183" s="36"/>
      <c r="F183" s="40"/>
    </row>
    <row r="184" spans="1:6" x14ac:dyDescent="0.45">
      <c r="A184" s="2"/>
      <c r="B184" s="4"/>
      <c r="C184" s="4" t="s">
        <v>113</v>
      </c>
      <c r="D184" s="56"/>
      <c r="E184" s="36"/>
      <c r="F184" s="40"/>
    </row>
    <row r="185" spans="1:6" x14ac:dyDescent="0.45">
      <c r="A185" s="2"/>
      <c r="B185" s="4"/>
      <c r="C185" s="4" t="s">
        <v>73</v>
      </c>
      <c r="D185" s="56"/>
      <c r="E185" s="36"/>
      <c r="F185" s="40"/>
    </row>
    <row r="186" spans="1:6" x14ac:dyDescent="0.45">
      <c r="A186" s="2"/>
      <c r="B186" s="4"/>
      <c r="C186" s="4" t="s">
        <v>60</v>
      </c>
      <c r="D186" s="56"/>
      <c r="E186" s="36"/>
      <c r="F186" s="40"/>
    </row>
    <row r="187" spans="1:6" x14ac:dyDescent="0.45">
      <c r="A187" s="2"/>
      <c r="B187" s="4"/>
      <c r="C187" s="4" t="s">
        <v>163</v>
      </c>
      <c r="D187" s="56">
        <v>43484</v>
      </c>
      <c r="E187" s="36">
        <v>40000</v>
      </c>
      <c r="F187" s="40">
        <v>40000</v>
      </c>
    </row>
    <row r="188" spans="1:6" x14ac:dyDescent="0.45">
      <c r="A188" s="2"/>
      <c r="B188" s="90" t="s">
        <v>12</v>
      </c>
      <c r="C188" s="93" t="s">
        <v>19</v>
      </c>
      <c r="D188" s="88">
        <v>43543</v>
      </c>
      <c r="E188" s="89">
        <v>50000</v>
      </c>
      <c r="F188" s="40"/>
    </row>
    <row r="189" spans="1:6" x14ac:dyDescent="0.45">
      <c r="A189" s="2"/>
      <c r="B189" s="4"/>
      <c r="C189" s="93" t="s">
        <v>20</v>
      </c>
      <c r="D189" s="62"/>
      <c r="E189" s="72"/>
      <c r="F189" s="40">
        <v>15000</v>
      </c>
    </row>
    <row r="190" spans="1:6" x14ac:dyDescent="0.45">
      <c r="A190" s="2"/>
      <c r="B190" s="4"/>
      <c r="C190" s="84" t="s">
        <v>21</v>
      </c>
      <c r="D190" s="62"/>
      <c r="E190" s="72"/>
      <c r="F190" s="40">
        <v>5000</v>
      </c>
    </row>
    <row r="191" spans="1:6" ht="15" customHeight="1" x14ac:dyDescent="0.45">
      <c r="A191" s="2"/>
      <c r="B191" s="4" t="s">
        <v>13</v>
      </c>
      <c r="C191" s="84" t="s">
        <v>114</v>
      </c>
      <c r="D191" s="62"/>
      <c r="E191" s="72"/>
      <c r="F191" s="40">
        <v>50000</v>
      </c>
    </row>
    <row r="192" spans="1:6" x14ac:dyDescent="0.45">
      <c r="A192" s="2" t="s">
        <v>22</v>
      </c>
      <c r="B192" s="4" t="s">
        <v>49</v>
      </c>
      <c r="C192" s="4"/>
      <c r="D192" s="56">
        <v>43330</v>
      </c>
      <c r="E192" s="36">
        <v>350000</v>
      </c>
      <c r="F192" s="40">
        <v>350000</v>
      </c>
    </row>
    <row r="193" spans="1:6" x14ac:dyDescent="0.45">
      <c r="A193" s="2"/>
      <c r="B193" s="4" t="s">
        <v>2</v>
      </c>
      <c r="C193" s="4" t="s">
        <v>50</v>
      </c>
      <c r="D193" s="56">
        <v>43330</v>
      </c>
      <c r="E193" s="36">
        <v>100000</v>
      </c>
      <c r="F193" s="40">
        <v>100000</v>
      </c>
    </row>
    <row r="194" spans="1:6" x14ac:dyDescent="0.45">
      <c r="A194" s="2"/>
      <c r="B194" s="4" t="s">
        <v>3</v>
      </c>
      <c r="C194" s="4" t="s">
        <v>51</v>
      </c>
      <c r="D194" s="56">
        <v>43330</v>
      </c>
      <c r="E194" s="36">
        <v>75000</v>
      </c>
      <c r="F194" s="40">
        <v>75000</v>
      </c>
    </row>
    <row r="195" spans="1:6" ht="15.75" customHeight="1" x14ac:dyDescent="0.45">
      <c r="A195" s="2"/>
      <c r="B195" s="3" t="s">
        <v>5</v>
      </c>
      <c r="C195" s="5" t="s">
        <v>52</v>
      </c>
      <c r="D195" s="57">
        <v>43330</v>
      </c>
      <c r="E195" s="69">
        <v>50000</v>
      </c>
      <c r="F195" s="40">
        <v>50000</v>
      </c>
    </row>
    <row r="196" spans="1:6" ht="15.75" customHeight="1" x14ac:dyDescent="0.45">
      <c r="A196" s="2"/>
      <c r="B196" s="3" t="s">
        <v>10</v>
      </c>
      <c r="C196" s="5" t="s">
        <v>72</v>
      </c>
      <c r="D196" s="57"/>
      <c r="E196" s="69"/>
      <c r="F196" s="40"/>
    </row>
    <row r="197" spans="1:6" x14ac:dyDescent="0.45">
      <c r="A197" s="2" t="s">
        <v>8</v>
      </c>
      <c r="B197" s="3" t="s">
        <v>9</v>
      </c>
      <c r="C197" s="5"/>
      <c r="D197" s="57">
        <v>43330</v>
      </c>
      <c r="E197" s="69">
        <v>70000</v>
      </c>
      <c r="F197" s="40">
        <v>70000</v>
      </c>
    </row>
    <row r="198" spans="1:6" x14ac:dyDescent="0.45">
      <c r="A198" s="2"/>
      <c r="B198" s="3"/>
      <c r="C198" s="5"/>
      <c r="D198" s="32"/>
      <c r="E198" s="69"/>
      <c r="F198" s="40"/>
    </row>
    <row r="199" spans="1:6" x14ac:dyDescent="0.45">
      <c r="A199" s="2"/>
      <c r="B199" s="3"/>
      <c r="C199" s="33" t="s">
        <v>154</v>
      </c>
      <c r="D199" s="49"/>
      <c r="E199" s="55">
        <f>SUM(E173:E197)</f>
        <v>751000</v>
      </c>
      <c r="F199" s="40"/>
    </row>
    <row r="200" spans="1:6" x14ac:dyDescent="0.45">
      <c r="A200" s="2"/>
      <c r="B200" s="3"/>
      <c r="C200" s="33" t="s">
        <v>155</v>
      </c>
      <c r="D200" s="49"/>
      <c r="E200" s="55">
        <f>F201-E199</f>
        <v>185000</v>
      </c>
      <c r="F200" s="40"/>
    </row>
    <row r="201" spans="1:6" x14ac:dyDescent="0.45">
      <c r="A201" s="2"/>
      <c r="B201" s="4"/>
      <c r="C201" s="1" t="s">
        <v>79</v>
      </c>
      <c r="D201" s="51"/>
      <c r="E201" s="51"/>
      <c r="F201" s="30">
        <f>SUM(F173:F197)</f>
        <v>936000</v>
      </c>
    </row>
    <row r="202" spans="1:6" x14ac:dyDescent="0.45">
      <c r="A202" s="11"/>
      <c r="B202" s="12"/>
      <c r="C202" s="12"/>
      <c r="D202" s="52"/>
      <c r="E202" s="52"/>
      <c r="F202" s="41"/>
    </row>
    <row r="217" spans="1:6" ht="18" x14ac:dyDescent="0.55000000000000004">
      <c r="A217" s="98" t="s">
        <v>0</v>
      </c>
      <c r="B217" s="98"/>
      <c r="C217" s="98"/>
      <c r="D217" s="98"/>
      <c r="E217" s="98"/>
      <c r="F217" s="98"/>
    </row>
    <row r="218" spans="1:6" ht="17.25" customHeight="1" x14ac:dyDescent="0.45">
      <c r="A218" s="99" t="s">
        <v>165</v>
      </c>
      <c r="B218" s="99"/>
      <c r="C218" s="99"/>
      <c r="D218" s="99"/>
      <c r="E218" s="99"/>
      <c r="F218" s="99"/>
    </row>
    <row r="219" spans="1:6" x14ac:dyDescent="0.45">
      <c r="A219" s="100"/>
      <c r="B219" s="100"/>
      <c r="C219" s="100"/>
      <c r="D219" s="100"/>
      <c r="E219" s="100"/>
      <c r="F219" s="100"/>
    </row>
    <row r="220" spans="1:6" ht="32.25" customHeight="1" x14ac:dyDescent="0.45">
      <c r="A220" s="7"/>
      <c r="B220" s="8"/>
      <c r="C220" s="8"/>
      <c r="D220" s="34" t="s">
        <v>178</v>
      </c>
      <c r="E220" s="54" t="s">
        <v>179</v>
      </c>
      <c r="F220" s="19" t="s">
        <v>166</v>
      </c>
    </row>
    <row r="221" spans="1:6" ht="30" customHeight="1" x14ac:dyDescent="0.45">
      <c r="A221" s="94" t="s">
        <v>189</v>
      </c>
      <c r="B221" s="95"/>
      <c r="C221" s="95"/>
      <c r="D221" s="85"/>
      <c r="E221" s="85"/>
      <c r="F221" s="20"/>
    </row>
    <row r="222" spans="1:6" x14ac:dyDescent="0.45">
      <c r="A222" s="2" t="s">
        <v>11</v>
      </c>
      <c r="B222" s="4" t="s">
        <v>117</v>
      </c>
      <c r="C222" s="4"/>
      <c r="D222" s="35"/>
      <c r="E222" s="36"/>
      <c r="F222" s="20"/>
    </row>
    <row r="223" spans="1:6" x14ac:dyDescent="0.45">
      <c r="A223" s="2"/>
      <c r="B223" s="90" t="s">
        <v>2</v>
      </c>
      <c r="C223" s="90" t="s">
        <v>32</v>
      </c>
      <c r="D223" s="56"/>
      <c r="E223" s="36"/>
      <c r="F223" s="40">
        <v>75000</v>
      </c>
    </row>
    <row r="224" spans="1:6" x14ac:dyDescent="0.45">
      <c r="A224" s="2"/>
      <c r="B224" s="4"/>
      <c r="C224" s="4" t="s">
        <v>33</v>
      </c>
      <c r="D224" s="56">
        <v>43422</v>
      </c>
      <c r="E224" s="36">
        <v>10000</v>
      </c>
      <c r="F224" s="40">
        <v>10000</v>
      </c>
    </row>
    <row r="225" spans="1:6" x14ac:dyDescent="0.45">
      <c r="A225" s="2"/>
      <c r="B225" s="4"/>
      <c r="C225" s="4" t="s">
        <v>34</v>
      </c>
      <c r="D225" s="56"/>
      <c r="E225" s="36"/>
      <c r="F225" s="40">
        <v>8000</v>
      </c>
    </row>
    <row r="226" spans="1:6" x14ac:dyDescent="0.45">
      <c r="A226" s="2"/>
      <c r="B226" s="4" t="s">
        <v>35</v>
      </c>
      <c r="C226" s="4" t="s">
        <v>36</v>
      </c>
      <c r="D226" s="56">
        <v>43484</v>
      </c>
      <c r="E226" s="36">
        <v>50000</v>
      </c>
      <c r="F226" s="40">
        <v>75000</v>
      </c>
    </row>
    <row r="227" spans="1:6" x14ac:dyDescent="0.45">
      <c r="A227" s="2"/>
      <c r="B227" s="4"/>
      <c r="C227" s="4" t="s">
        <v>37</v>
      </c>
      <c r="D227" s="56">
        <v>43422</v>
      </c>
      <c r="E227" s="36">
        <v>10000</v>
      </c>
      <c r="F227" s="40">
        <v>5000</v>
      </c>
    </row>
    <row r="228" spans="1:6" x14ac:dyDescent="0.45">
      <c r="A228" s="2"/>
      <c r="B228" s="4"/>
      <c r="C228" s="4" t="s">
        <v>76</v>
      </c>
      <c r="D228" s="56"/>
      <c r="E228" s="36"/>
      <c r="F228" s="40">
        <v>8000</v>
      </c>
    </row>
    <row r="229" spans="1:6" x14ac:dyDescent="0.45">
      <c r="A229" s="2"/>
      <c r="B229" s="90" t="s">
        <v>38</v>
      </c>
      <c r="C229" s="90" t="s">
        <v>39</v>
      </c>
      <c r="D229" s="56"/>
      <c r="E229" s="36"/>
      <c r="F229" s="40"/>
    </row>
    <row r="230" spans="1:6" ht="15" customHeight="1" x14ac:dyDescent="0.45">
      <c r="A230" s="2"/>
      <c r="B230" s="4"/>
      <c r="C230" s="16" t="s">
        <v>115</v>
      </c>
      <c r="D230" s="65"/>
      <c r="E230" s="75"/>
      <c r="F230" s="40">
        <v>10000</v>
      </c>
    </row>
    <row r="231" spans="1:6" x14ac:dyDescent="0.45">
      <c r="A231" s="2"/>
      <c r="B231" s="4" t="s">
        <v>40</v>
      </c>
      <c r="C231" s="4" t="s">
        <v>41</v>
      </c>
      <c r="D231" s="56"/>
      <c r="E231" s="36"/>
      <c r="F231" s="40"/>
    </row>
    <row r="232" spans="1:6" x14ac:dyDescent="0.45">
      <c r="A232" s="2"/>
      <c r="B232" s="4"/>
      <c r="C232" s="4" t="s">
        <v>42</v>
      </c>
      <c r="D232" s="56"/>
      <c r="E232" s="36"/>
      <c r="F232" s="40"/>
    </row>
    <row r="233" spans="1:6" ht="15.75" customHeight="1" x14ac:dyDescent="0.45">
      <c r="A233" s="2"/>
      <c r="B233" s="4"/>
      <c r="C233" s="16" t="s">
        <v>116</v>
      </c>
      <c r="D233" s="65"/>
      <c r="E233" s="75"/>
      <c r="F233" s="40">
        <v>40000</v>
      </c>
    </row>
    <row r="234" spans="1:6" ht="15.75" customHeight="1" x14ac:dyDescent="0.45">
      <c r="A234" s="2"/>
      <c r="B234" s="4"/>
      <c r="C234" s="16" t="s">
        <v>43</v>
      </c>
      <c r="D234" s="65"/>
      <c r="E234" s="75"/>
      <c r="F234" s="40"/>
    </row>
    <row r="235" spans="1:6" x14ac:dyDescent="0.45">
      <c r="A235" s="2"/>
      <c r="B235" s="4" t="s">
        <v>12</v>
      </c>
      <c r="C235" s="4" t="s">
        <v>44</v>
      </c>
      <c r="D235" s="56"/>
      <c r="E235" s="36"/>
      <c r="F235" s="40"/>
    </row>
    <row r="236" spans="1:6" x14ac:dyDescent="0.45">
      <c r="A236" s="2"/>
      <c r="B236" s="4"/>
      <c r="C236" s="4" t="s">
        <v>161</v>
      </c>
      <c r="D236" s="56">
        <v>43330</v>
      </c>
      <c r="E236" s="36">
        <v>75000</v>
      </c>
      <c r="F236" s="40">
        <v>75000</v>
      </c>
    </row>
    <row r="237" spans="1:6" x14ac:dyDescent="0.45">
      <c r="A237" s="2"/>
      <c r="B237" s="4"/>
      <c r="C237" s="4" t="s">
        <v>119</v>
      </c>
      <c r="D237" s="56">
        <v>43422</v>
      </c>
      <c r="E237" s="36">
        <v>50000</v>
      </c>
      <c r="F237" s="40">
        <v>50000</v>
      </c>
    </row>
    <row r="238" spans="1:6" x14ac:dyDescent="0.45">
      <c r="A238" s="2"/>
      <c r="B238" s="4"/>
      <c r="C238" s="4" t="s">
        <v>120</v>
      </c>
      <c r="D238" s="56">
        <v>43422</v>
      </c>
      <c r="E238" s="36">
        <v>60000</v>
      </c>
      <c r="F238" s="40">
        <v>60000</v>
      </c>
    </row>
    <row r="239" spans="1:6" x14ac:dyDescent="0.45">
      <c r="A239" s="2"/>
      <c r="B239" s="4"/>
      <c r="C239" s="90" t="s">
        <v>190</v>
      </c>
      <c r="D239" s="56">
        <v>43422</v>
      </c>
      <c r="E239" s="36">
        <v>5000</v>
      </c>
      <c r="F239" s="40">
        <v>5000</v>
      </c>
    </row>
    <row r="240" spans="1:6" x14ac:dyDescent="0.45">
      <c r="A240" s="2"/>
      <c r="B240" s="4"/>
      <c r="C240" s="4" t="s">
        <v>121</v>
      </c>
      <c r="D240" s="56">
        <v>43422</v>
      </c>
      <c r="E240" s="36">
        <v>5000</v>
      </c>
      <c r="F240" s="40">
        <v>5000</v>
      </c>
    </row>
    <row r="241" spans="1:6" x14ac:dyDescent="0.45">
      <c r="A241" s="2"/>
      <c r="B241" s="4"/>
      <c r="C241" s="4" t="s">
        <v>122</v>
      </c>
      <c r="D241" s="56">
        <v>43543</v>
      </c>
      <c r="E241" s="36">
        <v>3000</v>
      </c>
      <c r="F241" s="40">
        <v>3000</v>
      </c>
    </row>
    <row r="242" spans="1:6" x14ac:dyDescent="0.45">
      <c r="A242" s="2" t="s">
        <v>22</v>
      </c>
      <c r="B242" s="4" t="s">
        <v>46</v>
      </c>
      <c r="C242" s="4"/>
      <c r="D242" s="56">
        <v>43422</v>
      </c>
      <c r="E242" s="36">
        <v>320000</v>
      </c>
      <c r="F242" s="40">
        <v>320000</v>
      </c>
    </row>
    <row r="243" spans="1:6" x14ac:dyDescent="0.45">
      <c r="A243" s="2" t="s">
        <v>8</v>
      </c>
      <c r="B243" s="4" t="s">
        <v>47</v>
      </c>
      <c r="C243" s="4"/>
      <c r="D243" s="56">
        <v>43422</v>
      </c>
      <c r="E243" s="36">
        <v>250000</v>
      </c>
      <c r="F243" s="40">
        <v>250000</v>
      </c>
    </row>
    <row r="244" spans="1:6" x14ac:dyDescent="0.45">
      <c r="A244" s="2" t="s">
        <v>53</v>
      </c>
      <c r="B244" s="4" t="s">
        <v>48</v>
      </c>
      <c r="C244" s="4"/>
      <c r="D244" s="56">
        <v>43330</v>
      </c>
      <c r="E244" s="36">
        <v>46500</v>
      </c>
      <c r="F244" s="40">
        <v>46500</v>
      </c>
    </row>
    <row r="245" spans="1:6" x14ac:dyDescent="0.45">
      <c r="A245" s="2"/>
      <c r="B245" s="4"/>
      <c r="C245" s="4" t="s">
        <v>151</v>
      </c>
      <c r="D245" s="56">
        <v>43330</v>
      </c>
      <c r="E245" s="36">
        <v>60000</v>
      </c>
      <c r="F245" s="40">
        <v>60000</v>
      </c>
    </row>
    <row r="246" spans="1:6" x14ac:dyDescent="0.45">
      <c r="A246" s="2"/>
      <c r="B246" s="4"/>
      <c r="C246" s="4"/>
      <c r="D246" s="35"/>
      <c r="E246" s="36"/>
      <c r="F246" s="40"/>
    </row>
    <row r="247" spans="1:6" x14ac:dyDescent="0.45">
      <c r="A247" s="2"/>
      <c r="B247" s="4"/>
      <c r="C247" s="33" t="s">
        <v>154</v>
      </c>
      <c r="D247" s="49"/>
      <c r="E247" s="55">
        <f>SUM(E223:E245)</f>
        <v>944500</v>
      </c>
      <c r="F247" s="40"/>
    </row>
    <row r="248" spans="1:6" x14ac:dyDescent="0.45">
      <c r="A248" s="2"/>
      <c r="B248" s="4"/>
      <c r="C248" s="33" t="s">
        <v>155</v>
      </c>
      <c r="D248" s="49"/>
      <c r="E248" s="55">
        <f>F249-E247</f>
        <v>161000</v>
      </c>
      <c r="F248" s="40"/>
    </row>
    <row r="249" spans="1:6" x14ac:dyDescent="0.45">
      <c r="A249" s="2"/>
      <c r="B249" s="4"/>
      <c r="C249" s="1" t="s">
        <v>180</v>
      </c>
      <c r="D249" s="51"/>
      <c r="E249" s="66"/>
      <c r="F249" s="30">
        <f>SUM(F223:F245)</f>
        <v>1105500</v>
      </c>
    </row>
    <row r="250" spans="1:6" x14ac:dyDescent="0.45">
      <c r="A250" s="2"/>
      <c r="B250" s="4"/>
      <c r="C250" s="4"/>
      <c r="D250" s="35"/>
      <c r="E250" s="36"/>
      <c r="F250" s="40"/>
    </row>
    <row r="251" spans="1:6" x14ac:dyDescent="0.45">
      <c r="A251" s="2"/>
      <c r="B251" s="4"/>
      <c r="C251" s="18" t="s">
        <v>172</v>
      </c>
      <c r="D251" s="68">
        <v>43330</v>
      </c>
      <c r="E251" s="67">
        <v>566500</v>
      </c>
      <c r="F251" s="44">
        <v>566500</v>
      </c>
    </row>
    <row r="252" spans="1:6" x14ac:dyDescent="0.45">
      <c r="A252" s="2"/>
      <c r="B252" s="4"/>
      <c r="C252" s="18" t="s">
        <v>171</v>
      </c>
      <c r="D252" s="68">
        <v>43330</v>
      </c>
      <c r="E252" s="67">
        <v>265000</v>
      </c>
      <c r="F252" s="44">
        <v>265000</v>
      </c>
    </row>
    <row r="253" spans="1:6" x14ac:dyDescent="0.45">
      <c r="A253" s="2"/>
      <c r="B253" s="4"/>
      <c r="C253" s="18"/>
      <c r="D253" s="53"/>
      <c r="E253" s="67"/>
      <c r="F253" s="44"/>
    </row>
    <row r="254" spans="1:6" x14ac:dyDescent="0.45">
      <c r="A254" s="2"/>
      <c r="B254" s="4"/>
      <c r="C254" s="4"/>
      <c r="D254" s="1"/>
      <c r="E254" s="1" t="s">
        <v>170</v>
      </c>
      <c r="F254" s="44">
        <f>SUM(F251:F252,F249,F201,F166,F122,F88,F29)</f>
        <v>6782000</v>
      </c>
    </row>
    <row r="255" spans="1:6" x14ac:dyDescent="0.45">
      <c r="A255" s="2"/>
      <c r="B255" s="4"/>
      <c r="C255" s="4"/>
      <c r="D255" s="1"/>
      <c r="E255" s="1" t="s">
        <v>169</v>
      </c>
      <c r="F255" s="44">
        <v>5500000</v>
      </c>
    </row>
    <row r="256" spans="1:6" x14ac:dyDescent="0.45">
      <c r="A256" s="2"/>
      <c r="B256" s="4"/>
      <c r="C256" s="4"/>
      <c r="D256" s="78"/>
      <c r="E256" s="78" t="s">
        <v>168</v>
      </c>
      <c r="F256" s="79">
        <f>SUM(F255-F254)</f>
        <v>-1282000</v>
      </c>
    </row>
    <row r="257" spans="1:6" x14ac:dyDescent="0.45">
      <c r="A257" s="2"/>
      <c r="B257" s="4"/>
      <c r="C257" s="4"/>
      <c r="D257" s="4"/>
      <c r="E257" s="1" t="s">
        <v>181</v>
      </c>
      <c r="F257" s="44">
        <f>SUM(E247,E199,E164,E120,E86,E27)</f>
        <v>3609000</v>
      </c>
    </row>
    <row r="258" spans="1:6" x14ac:dyDescent="0.45">
      <c r="A258" s="11"/>
      <c r="B258" s="12"/>
      <c r="C258" s="12"/>
      <c r="D258" s="12"/>
      <c r="E258" s="27" t="s">
        <v>182</v>
      </c>
      <c r="F258" s="80">
        <f>F254-F257</f>
        <v>3173000</v>
      </c>
    </row>
    <row r="259" spans="1:6" x14ac:dyDescent="0.45">
      <c r="E259" s="45"/>
    </row>
    <row r="260" spans="1:6" x14ac:dyDescent="0.45">
      <c r="E260" s="45"/>
    </row>
    <row r="261" spans="1:6" x14ac:dyDescent="0.45">
      <c r="E261" s="45" t="s">
        <v>174</v>
      </c>
      <c r="F261" s="14">
        <f>SUM(E245,E197,E162,E118,E83,E25,E244,E252)</f>
        <v>930500</v>
      </c>
    </row>
    <row r="262" spans="1:6" x14ac:dyDescent="0.45">
      <c r="E262" s="45" t="s">
        <v>175</v>
      </c>
      <c r="F262" s="14">
        <f>SUM(E251,E161,E115,E82,E23)</f>
        <v>736500</v>
      </c>
    </row>
    <row r="263" spans="1:6" x14ac:dyDescent="0.45">
      <c r="E263" s="45" t="s">
        <v>176</v>
      </c>
      <c r="F263" s="14">
        <f>SUM(E193:E195,E116:E117,E80,E192)</f>
        <v>1500000</v>
      </c>
    </row>
    <row r="264" spans="1:6" x14ac:dyDescent="0.45">
      <c r="B264" s="28"/>
      <c r="E264" s="45" t="s">
        <v>32</v>
      </c>
      <c r="F264" s="83">
        <f>SUM(F242,F223)</f>
        <v>395000</v>
      </c>
    </row>
    <row r="265" spans="1:6" x14ac:dyDescent="0.45">
      <c r="B265" s="28"/>
      <c r="E265" s="45" t="s">
        <v>36</v>
      </c>
      <c r="F265" s="83">
        <f>SUM(F243,F226)</f>
        <v>325000</v>
      </c>
    </row>
    <row r="266" spans="1:6" x14ac:dyDescent="0.45">
      <c r="B266" s="28"/>
      <c r="C266" s="29"/>
      <c r="D266" s="29"/>
      <c r="E266" s="29"/>
    </row>
  </sheetData>
  <mergeCells count="21">
    <mergeCell ref="A48:F48"/>
    <mergeCell ref="A49:F49"/>
    <mergeCell ref="A5:C5"/>
    <mergeCell ref="A1:F1"/>
    <mergeCell ref="A2:F2"/>
    <mergeCell ref="A221:C221"/>
    <mergeCell ref="A136:C136"/>
    <mergeCell ref="A172:C172"/>
    <mergeCell ref="A52:C52"/>
    <mergeCell ref="A97:C97"/>
    <mergeCell ref="B81:C81"/>
    <mergeCell ref="A217:F217"/>
    <mergeCell ref="A218:F219"/>
    <mergeCell ref="A168:F168"/>
    <mergeCell ref="A169:F169"/>
    <mergeCell ref="A132:F132"/>
    <mergeCell ref="A133:F133"/>
    <mergeCell ref="A93:F93"/>
    <mergeCell ref="A94:F94"/>
    <mergeCell ref="B80:C80"/>
    <mergeCell ref="B84:C84"/>
  </mergeCells>
  <pageMargins left="0.7" right="0.7" top="0.75" bottom="0.75" header="0.3" footer="0.3"/>
  <pageSetup scale="89" orientation="portrait" r:id="rId1"/>
  <rowBreaks count="5" manualBreakCount="5">
    <brk id="47" max="16383" man="1"/>
    <brk id="92" max="16383" man="1"/>
    <brk id="131" max="16383" man="1"/>
    <brk id="167" max="16383" man="1"/>
    <brk id="2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Mitchell</dc:creator>
  <cp:lastModifiedBy>Kayla Veeder</cp:lastModifiedBy>
  <cp:lastPrinted>2019-05-23T19:16:54Z</cp:lastPrinted>
  <dcterms:created xsi:type="dcterms:W3CDTF">2012-06-27T13:56:21Z</dcterms:created>
  <dcterms:modified xsi:type="dcterms:W3CDTF">2019-05-23T19:17:17Z</dcterms:modified>
</cp:coreProperties>
</file>